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.kopij\Desktop\WK\04110\PRZETARG Pomorska-Cybulskiego\kosztorysy\"/>
    </mc:Choice>
  </mc:AlternateContent>
  <bookViews>
    <workbookView xWindow="-19320" yWindow="720" windowWidth="19440" windowHeight="15600" tabRatio="663" activeTab="1"/>
  </bookViews>
  <sheets>
    <sheet name="ZZK" sheetId="4" r:id="rId1"/>
    <sheet name="1_Wymagania ogólne" sheetId="28" r:id="rId2"/>
    <sheet name="2_DROGI" sheetId="25" r:id="rId3"/>
    <sheet name="3 TORY" sheetId="23" r:id="rId4"/>
    <sheet name="4_Wod kan GMINA" sheetId="17" r:id="rId5"/>
    <sheet name="5_Elektryka_kolizje" sheetId="15" r:id="rId6"/>
    <sheet name="6_Oświetlenie" sheetId="21" r:id="rId7"/>
    <sheet name="7_Trakcja" sheetId="20" r:id="rId8"/>
    <sheet name="8_TELEKOM" sheetId="27" r:id="rId9"/>
    <sheet name="9_Inżynieria ruchu" sheetId="19" r:id="rId10"/>
    <sheet name="10_Zieleń" sheetId="26" r:id="rId11"/>
    <sheet name="11_Wod kan MPWiK" sheetId="16" r:id="rId12"/>
  </sheets>
  <externalReferences>
    <externalReference r:id="rId13"/>
  </externalReferences>
  <definedNames>
    <definedName name="a" localSheetId="1">#REF!</definedName>
    <definedName name="a">#REF!</definedName>
    <definedName name="a_8" localSheetId="1">#REF!</definedName>
    <definedName name="a_8">#REF!</definedName>
    <definedName name="Excel_BuiltIn__FilterDatabase_1">"$#ODWOŁANIE.$B$2:$K$188"</definedName>
    <definedName name="Excel_BuiltIn_Print_Area_1_1_1_1_1_1_1_1_1_1_1_1_1">"$#ODWOŁANIE.$B$2:$J$188"</definedName>
    <definedName name="Excel_BuiltIn_Print_Area_1_1_1_1_1_1_1_1_1_1_1_1_1_1">"$#ODWOŁANIE.$B$2:$J$188"</definedName>
    <definedName name="Excel_BuiltIn_Print_Area_1_1_1_1_1_1_1_1_1_1_1_1_1_1_1">"$#ODWOŁANIE.$B$2:$J$188"</definedName>
    <definedName name="Excel_BuiltIn_Print_Area_1_1_1_1_1_1_1_1_1_1_1_1_1_1_1_1">"$#ODWOŁANIE.$B$2:$J$188"</definedName>
    <definedName name="Excel_BuiltIn_Print_Area_1_1_1_1_1_1_1_1_1_1_1_1_1_1_1_1_1">"$#ODWOŁANIE.$B$2:$J$188"</definedName>
    <definedName name="Excel_BuiltIn_Print_Area_1_1_1_1_1_1_1_1_1_1_1_1_1_1_1_1_1_1">"$#ODWOŁANIE.$B$2:$J$188"</definedName>
    <definedName name="Excel_BuiltIn_Print_Area_1_1_1_1_1_1_1_1_1_1_1_1_1_1_1_1_1_1_1">"$#ODWOŁANIE.$B$2:$J$188"</definedName>
    <definedName name="Excel_BuiltIn_Print_Area_1_1_1_1_1_1_1_1_1_1_1_1_1_1_1_1_1_1_1_1">"$#ODWOŁANIE.$B$2:$J$188"</definedName>
    <definedName name="Excel_BuiltIn_Print_Area_1_1_1_1_1_1_1_1_1_1_1_1_1_1_1_1_1_1_1_1_1">"$#ODWOŁANIE.$B$2:$J$188"</definedName>
    <definedName name="Excel_BuiltIn_Print_Area_1_1_1_1_1_1_1_1_1_1_1_1_1_1_1_1_1_1_1_1_1_1">"$#ODWOŁANIE.$B$2:$J$188"</definedName>
    <definedName name="Excel_BuiltIn_Print_Area_1_1_1_1_1_1_1_1_1_1_1_1_1_1_1_1_1_1_1_1_1_1_1">"$#ODWOŁANIE.$B$2:$J$188"</definedName>
    <definedName name="Excel_BuiltIn_Print_Area_1_1_1_1_1_1_1_1_1_1_1_1_1_1_1_1_1_1_1_1_1_1_1_1">"$#ODWOŁANIE.$B$2:$J$188"</definedName>
    <definedName name="Excel_BuiltIn_Print_Area_1_1_1_1_1_1_1_1_1_1_1_1_1_1_1_1_1_1_1_1_1_1_1_1_1">"$#ODWOŁANIE.$B$2:$J$188"</definedName>
    <definedName name="Excel_BuiltIn_Print_Area_1_1_1_1_1_1_1_1_1_1_1_1_1_1_1_1_1_1_1_1_1_1_1_1_1_1">"$#ODWOŁANIE.$B$2:$J$188"</definedName>
    <definedName name="Excel_BuiltIn_Print_Area_1_1_1_1_1_1_1_1_1_1_1_1_1_1_1_1_1_1_1_1_1_1_1_1_1_1_1">"$#ODWOŁANIE.$B$2:$J$188"</definedName>
    <definedName name="Excel_BuiltIn_Print_Area_2_1_1_1_1_1_1">"$#ODWOŁANIE.$B$1:$I$577"</definedName>
    <definedName name="Excel_BuiltIn_Print_Area_2_1_1_1_1_1_1_1">"$#ODWOŁANIE.$B$1:$I$491"</definedName>
    <definedName name="Excel_BuiltIn_Print_Area_2_1_1_1_1_1_1_1_1">"$#ODWOŁANIE.$B$1:$I$430"</definedName>
    <definedName name="Excel_BuiltIn_Print_Area_2_1_1_1_1_1_1_1_1_1">"$#ODWOŁANIE.$B$1:$I$430"</definedName>
    <definedName name="Excel_BuiltIn_Print_Area_2_1_1_1_1_1_1_1_1_1_1">"$#ODWOŁANIE.$B$1:$I$418"</definedName>
    <definedName name="Excel_BuiltIn_Print_Area_2_1_1_1_1_1_1_1_1_1_1_1">"$#ODWOŁANIE.$B$1:$I$257"</definedName>
    <definedName name="Excel_BuiltIn_Print_Area_3_1_1_1_1_1_1_1_1_1_1">"$#ODWOŁANIE.$B$5:$I$620"</definedName>
    <definedName name="Excel_BuiltIn_Print_Area_4_1_1">NA()</definedName>
    <definedName name="Excel_BuiltIn_Print_Area_5">NA()</definedName>
    <definedName name="Excel_BuiltIn_Print_Area_6">NA()</definedName>
    <definedName name="Excel_BuiltIn_Print_Titles_4">NA()</definedName>
    <definedName name="izolacja" localSheetId="1">#REF!</definedName>
    <definedName name="izolacja">#REF!</definedName>
    <definedName name="izolacja_10" localSheetId="1">#REF!</definedName>
    <definedName name="izolacja_10">#REF!</definedName>
    <definedName name="izolacja_11" localSheetId="1">#REF!</definedName>
    <definedName name="izolacja_11">#REF!</definedName>
    <definedName name="izolacja_12" localSheetId="1">#REF!</definedName>
    <definedName name="izolacja_12">#REF!</definedName>
    <definedName name="izolacja_13" localSheetId="1">#REF!</definedName>
    <definedName name="izolacja_13">#REF!</definedName>
    <definedName name="izolacja_14" localSheetId="1">#REF!</definedName>
    <definedName name="izolacja_14">#REF!</definedName>
    <definedName name="izolacja_15" localSheetId="1">#REF!</definedName>
    <definedName name="izolacja_15">#REF!</definedName>
    <definedName name="izolacja_16" localSheetId="1">#REF!</definedName>
    <definedName name="izolacja_16">#REF!</definedName>
    <definedName name="izolacja_17" localSheetId="1">#REF!</definedName>
    <definedName name="izolacja_17">#REF!</definedName>
    <definedName name="izolacja_18" localSheetId="1">#REF!</definedName>
    <definedName name="izolacja_18">#REF!</definedName>
    <definedName name="izolacja_19" localSheetId="1">#REF!</definedName>
    <definedName name="izolacja_19">#REF!</definedName>
    <definedName name="izolacja_20" localSheetId="1">#REF!</definedName>
    <definedName name="izolacja_20">#REF!</definedName>
    <definedName name="izolacja_21" localSheetId="1">#REF!</definedName>
    <definedName name="izolacja_21">#REF!</definedName>
    <definedName name="izolacja_22" localSheetId="1">#REF!</definedName>
    <definedName name="izolacja_22">#REF!</definedName>
    <definedName name="izolacja_23" localSheetId="1">#REF!</definedName>
    <definedName name="izolacja_23">#REF!</definedName>
    <definedName name="izolacja_24" localSheetId="1">#REF!</definedName>
    <definedName name="izolacja_24">#REF!</definedName>
    <definedName name="izolacja_5" localSheetId="1">#REF!</definedName>
    <definedName name="izolacja_5">#REF!</definedName>
    <definedName name="izolacja_6" localSheetId="1">#REF!</definedName>
    <definedName name="izolacja_6">#REF!</definedName>
    <definedName name="izolacja_7" localSheetId="1">#REF!</definedName>
    <definedName name="izolacja_7">#REF!</definedName>
    <definedName name="izolacja_8" localSheetId="1">#REF!</definedName>
    <definedName name="izolacja_8">#REF!</definedName>
    <definedName name="izolacja_9" localSheetId="1">#REF!</definedName>
    <definedName name="izolacja_9">#REF!</definedName>
    <definedName name="n">'[1]WA 20'!$E$51</definedName>
    <definedName name="netto" localSheetId="1">#REF!</definedName>
    <definedName name="netto">#REF!</definedName>
    <definedName name="nie" localSheetId="1">#REF!</definedName>
    <definedName name="nie">#REF!</definedName>
    <definedName name="nie_11" localSheetId="1">#REF!</definedName>
    <definedName name="nie_11">#REF!</definedName>
    <definedName name="nie_24" localSheetId="1">#REF!</definedName>
    <definedName name="nie_24">#REF!</definedName>
    <definedName name="_xlnm.Print_Area" localSheetId="1">'1_Wymagania ogólne'!$A$1:$G$20</definedName>
    <definedName name="_xlnm.Print_Area" localSheetId="2">'2_DROGI'!$A$1:$G$70</definedName>
    <definedName name="_xlnm.Print_Area" localSheetId="4">'4_Wod kan GMINA'!$A$1:$G$72</definedName>
    <definedName name="_xlnm.Print_Area" localSheetId="6">'6_Oświetlenie'!$A$1:$G$109</definedName>
    <definedName name="_xlnm.Print_Area" localSheetId="0">ZZK!$A$1:$C$33</definedName>
    <definedName name="PI" localSheetId="1">#REF!</definedName>
    <definedName name="PI">#REF!</definedName>
    <definedName name="_xlnm.Print_Titles" localSheetId="10">'10_Zieleń'!$4:$8</definedName>
    <definedName name="_xlnm.Print_Titles" localSheetId="11">'11_Wod kan MPWiK'!$4:$8</definedName>
    <definedName name="_xlnm.Print_Titles" localSheetId="2">'2_DROGI'!$4:$8</definedName>
    <definedName name="_xlnm.Print_Titles" localSheetId="4">'4_Wod kan GMINA'!$4:$8</definedName>
    <definedName name="_xlnm.Print_Titles" localSheetId="5">'5_Elektryka_kolizje'!$6:$8</definedName>
    <definedName name="_xlnm.Print_Titles" localSheetId="6">'6_Oświetlenie'!$4:$8</definedName>
    <definedName name="_xlnm.Print_Titles" localSheetId="7">'7_Trakcja'!$4:$8</definedName>
    <definedName name="_xlnm.Print_Titles" localSheetId="8">'8_TELEKOM'!$4:$8</definedName>
    <definedName name="_xlnm.Print_Titles" localSheetId="9">'9_Inżynieria ruchu'!$4:$8</definedName>
    <definedName name="wynik" localSheetId="1">#REF!</definedName>
    <definedName name="wynik">#REF!</definedName>
    <definedName name="wynik_10" localSheetId="1">#REF!</definedName>
    <definedName name="wynik_10">#REF!</definedName>
    <definedName name="wynik_11" localSheetId="1">#REF!</definedName>
    <definedName name="wynik_11">#REF!</definedName>
    <definedName name="wynik_12" localSheetId="1">#REF!</definedName>
    <definedName name="wynik_12">#REF!</definedName>
    <definedName name="wynik_13" localSheetId="1">#REF!</definedName>
    <definedName name="wynik_13">#REF!</definedName>
    <definedName name="wynik_14" localSheetId="1">#REF!</definedName>
    <definedName name="wynik_14">#REF!</definedName>
    <definedName name="wynik_15" localSheetId="1">#REF!</definedName>
    <definedName name="wynik_15">#REF!</definedName>
    <definedName name="wynik_16" localSheetId="1">#REF!</definedName>
    <definedName name="wynik_16">#REF!</definedName>
    <definedName name="wynik_17" localSheetId="1">#REF!</definedName>
    <definedName name="wynik_17">#REF!</definedName>
    <definedName name="wynik_18" localSheetId="1">#REF!</definedName>
    <definedName name="wynik_18">#REF!</definedName>
    <definedName name="wynik_19" localSheetId="1">#REF!</definedName>
    <definedName name="wynik_19">#REF!</definedName>
    <definedName name="wynik_20" localSheetId="1">#REF!</definedName>
    <definedName name="wynik_20">#REF!</definedName>
    <definedName name="wynik_21" localSheetId="1">#REF!</definedName>
    <definedName name="wynik_21">#REF!</definedName>
    <definedName name="wynik_22" localSheetId="1">#REF!</definedName>
    <definedName name="wynik_22">#REF!</definedName>
    <definedName name="wynik_23" localSheetId="1">#REF!</definedName>
    <definedName name="wynik_23">#REF!</definedName>
    <definedName name="wynik_24" localSheetId="1">#REF!</definedName>
    <definedName name="wynik_24">#REF!</definedName>
    <definedName name="wynik_5" localSheetId="1">#REF!</definedName>
    <definedName name="wynik_5">#REF!</definedName>
    <definedName name="wynik_6" localSheetId="1">#REF!</definedName>
    <definedName name="wynik_6">#REF!</definedName>
    <definedName name="wynik_7" localSheetId="1">#REF!</definedName>
    <definedName name="wynik_7">#REF!</definedName>
    <definedName name="wynik_8" localSheetId="1">#REF!</definedName>
    <definedName name="wynik_8">#REF!</definedName>
    <definedName name="wynik_9" localSheetId="1">#REF!</definedName>
    <definedName name="wynik_9">#REF!</definedName>
    <definedName name="Z_4921A9FA_DAA1_41FA_B41D_003C383D2D15_.wvu.PrintArea" localSheetId="1" hidden="1">'1_Wymagania ogólne'!$A$5:$G$20</definedName>
    <definedName name="Z_4921A9FA_DAA1_41FA_B41D_003C383D2D15_.wvu.PrintArea" localSheetId="0" hidden="1">ZZK!$A$1:$C$17</definedName>
    <definedName name="Z_928A01A7_971A_47F0_91E6_D35314827733_.wvu.PrintArea" localSheetId="1" hidden="1">'1_Wymagania ogólne'!$A$5:$G$20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8" l="1"/>
  <c r="G13" i="28"/>
  <c r="G14" i="28"/>
  <c r="G15" i="28"/>
  <c r="G16" i="28"/>
  <c r="G17" i="28"/>
  <c r="G18" i="28"/>
  <c r="G19" i="28"/>
  <c r="G11" i="28"/>
  <c r="G12" i="27" l="1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8" i="27"/>
  <c r="G29" i="27"/>
  <c r="G30" i="27"/>
  <c r="G31" i="27"/>
  <c r="G32" i="27"/>
  <c r="G11" i="27"/>
  <c r="G143" i="20"/>
  <c r="G145" i="20"/>
  <c r="G147" i="20"/>
  <c r="G149" i="20"/>
  <c r="G151" i="20"/>
  <c r="G153" i="20"/>
  <c r="G155" i="20"/>
  <c r="G157" i="20"/>
  <c r="G159" i="20"/>
  <c r="G161" i="20"/>
  <c r="G163" i="20"/>
  <c r="G141" i="20"/>
  <c r="G124" i="20"/>
  <c r="G126" i="20"/>
  <c r="G128" i="20"/>
  <c r="G130" i="20"/>
  <c r="G132" i="20"/>
  <c r="G134" i="20"/>
  <c r="G136" i="20"/>
  <c r="G138" i="20"/>
  <c r="G122" i="20"/>
  <c r="G120" i="20"/>
  <c r="G108" i="20"/>
  <c r="G110" i="20"/>
  <c r="G112" i="20"/>
  <c r="G114" i="20"/>
  <c r="G116" i="20"/>
  <c r="G118" i="20"/>
  <c r="G106" i="20"/>
  <c r="G103" i="20"/>
  <c r="G97" i="20"/>
  <c r="G99" i="20"/>
  <c r="G101" i="20"/>
  <c r="G95" i="20"/>
  <c r="G93" i="20"/>
  <c r="G91" i="20"/>
  <c r="G89" i="20"/>
  <c r="G87" i="20"/>
  <c r="G85" i="20"/>
  <c r="G83" i="20"/>
  <c r="G80" i="20"/>
  <c r="G77" i="20"/>
  <c r="G74" i="20"/>
  <c r="G72" i="20"/>
  <c r="G70" i="20"/>
  <c r="G68" i="20"/>
  <c r="G66" i="20"/>
  <c r="G64" i="20"/>
  <c r="G54" i="20"/>
  <c r="G56" i="20"/>
  <c r="G58" i="20"/>
  <c r="G60" i="20"/>
  <c r="G62" i="20"/>
  <c r="G52" i="20"/>
  <c r="G48" i="20"/>
  <c r="G46" i="20"/>
  <c r="G44" i="20"/>
  <c r="G42" i="20"/>
  <c r="G39" i="20"/>
  <c r="G37" i="20"/>
  <c r="G35" i="20"/>
  <c r="G33" i="20"/>
  <c r="G31" i="20"/>
  <c r="G29" i="20"/>
  <c r="G27" i="20"/>
  <c r="G25" i="20"/>
  <c r="G23" i="20"/>
  <c r="G21" i="20"/>
  <c r="G19" i="20"/>
  <c r="G17" i="20"/>
  <c r="G15" i="20"/>
  <c r="G13" i="20"/>
  <c r="G11" i="20"/>
  <c r="G35" i="21"/>
  <c r="G106" i="21"/>
  <c r="A52" i="25" l="1"/>
  <c r="A53" i="25"/>
  <c r="G52" i="25"/>
  <c r="G12" i="15"/>
  <c r="G13" i="15"/>
  <c r="G14" i="15"/>
  <c r="G15" i="15"/>
  <c r="G16" i="15"/>
  <c r="A20" i="15"/>
  <c r="A21" i="15" s="1"/>
  <c r="A22" i="15" s="1"/>
  <c r="A23" i="15" s="1"/>
  <c r="A24" i="15" s="1"/>
  <c r="A19" i="15"/>
  <c r="G17" i="15"/>
  <c r="G77" i="21" l="1"/>
  <c r="G44" i="21"/>
  <c r="G46" i="21"/>
  <c r="G48" i="21"/>
  <c r="G49" i="21"/>
  <c r="G50" i="21"/>
  <c r="G52" i="21"/>
  <c r="G54" i="21"/>
  <c r="G56" i="21"/>
  <c r="G58" i="21"/>
  <c r="G60" i="21"/>
  <c r="G62" i="21"/>
  <c r="G64" i="21"/>
  <c r="G66" i="21"/>
  <c r="G67" i="21"/>
  <c r="G69" i="21"/>
  <c r="G70" i="21"/>
  <c r="G42" i="21"/>
  <c r="G40" i="21"/>
  <c r="G37" i="21"/>
  <c r="G33" i="21" l="1"/>
  <c r="G13" i="21"/>
  <c r="G15" i="21"/>
  <c r="G17" i="21"/>
  <c r="G19" i="21"/>
  <c r="G21" i="21"/>
  <c r="G23" i="21"/>
  <c r="G25" i="21"/>
  <c r="G27" i="21"/>
  <c r="G29" i="21"/>
  <c r="G11" i="21"/>
  <c r="G75" i="21"/>
  <c r="G79" i="21"/>
  <c r="G81" i="21"/>
  <c r="G83" i="21"/>
  <c r="G85" i="21"/>
  <c r="G87" i="21"/>
  <c r="G89" i="21"/>
  <c r="G91" i="21"/>
  <c r="G93" i="21"/>
  <c r="G95" i="21"/>
  <c r="G97" i="21"/>
  <c r="G99" i="21"/>
  <c r="G101" i="21"/>
  <c r="G103" i="21"/>
  <c r="G73" i="21"/>
  <c r="G108" i="21" l="1"/>
  <c r="G109" i="21" s="1"/>
  <c r="C12" i="4" s="1"/>
  <c r="G68" i="25" l="1"/>
  <c r="G69" i="25"/>
  <c r="G14" i="19" l="1"/>
  <c r="G13" i="19"/>
  <c r="G24" i="15" l="1"/>
  <c r="G23" i="26" l="1"/>
  <c r="G28" i="23" l="1"/>
  <c r="G20" i="28" l="1"/>
  <c r="C7" i="4" s="1"/>
  <c r="G42" i="19" l="1"/>
  <c r="G41" i="19"/>
  <c r="G40" i="19"/>
  <c r="G38" i="19"/>
  <c r="G37" i="19"/>
  <c r="G36" i="19"/>
  <c r="G35" i="19"/>
  <c r="G33" i="19"/>
  <c r="G32" i="19"/>
  <c r="G31" i="19"/>
  <c r="G30" i="19"/>
  <c r="G29" i="19"/>
  <c r="G28" i="19"/>
  <c r="G26" i="19"/>
  <c r="G25" i="19"/>
  <c r="G24" i="19"/>
  <c r="G23" i="19"/>
  <c r="G22" i="19"/>
  <c r="G21" i="19"/>
  <c r="G20" i="19"/>
  <c r="G19" i="19"/>
  <c r="G17" i="19"/>
  <c r="G16" i="19"/>
  <c r="G15" i="19"/>
  <c r="G12" i="19"/>
  <c r="G11" i="19"/>
  <c r="G43" i="19" l="1"/>
  <c r="C15" i="4" s="1"/>
  <c r="A8" i="4"/>
  <c r="G33" i="27"/>
  <c r="C14" i="4" s="1"/>
  <c r="G70" i="17" l="1"/>
  <c r="G71" i="17" s="1"/>
  <c r="G67" i="17"/>
  <c r="G68" i="17" s="1"/>
  <c r="G34" i="23" l="1"/>
  <c r="G33" i="23"/>
  <c r="G32" i="23"/>
  <c r="G31" i="23"/>
  <c r="G30" i="23"/>
  <c r="G29" i="23"/>
  <c r="G27" i="23"/>
  <c r="G26" i="23"/>
  <c r="G25" i="23"/>
  <c r="G24" i="23"/>
  <c r="G23" i="23"/>
  <c r="G21" i="23"/>
  <c r="G20" i="23"/>
  <c r="G19" i="23"/>
  <c r="G18" i="23"/>
  <c r="G17" i="23"/>
  <c r="G16" i="23"/>
  <c r="G15" i="23"/>
  <c r="G14" i="23"/>
  <c r="G13" i="23"/>
  <c r="G12" i="23"/>
  <c r="A12" i="23"/>
  <c r="A13" i="23" s="1"/>
  <c r="A14" i="23" s="1"/>
  <c r="A15" i="23" s="1"/>
  <c r="A16" i="23" s="1"/>
  <c r="A17" i="23" s="1"/>
  <c r="A18" i="23" s="1"/>
  <c r="A19" i="23" s="1"/>
  <c r="A20" i="23" s="1"/>
  <c r="A21" i="23" s="1"/>
  <c r="G11" i="23"/>
  <c r="G35" i="23" l="1"/>
  <c r="C9" i="4" s="1"/>
  <c r="G29" i="26" l="1"/>
  <c r="G28" i="26"/>
  <c r="G27" i="26"/>
  <c r="G26" i="26"/>
  <c r="G25" i="26"/>
  <c r="G24" i="26"/>
  <c r="G22" i="26"/>
  <c r="G21" i="26"/>
  <c r="G20" i="26"/>
  <c r="G19" i="26"/>
  <c r="G17" i="26"/>
  <c r="G16" i="26"/>
  <c r="G15" i="26"/>
  <c r="G14" i="26"/>
  <c r="G13" i="26"/>
  <c r="G12" i="26"/>
  <c r="G11" i="26"/>
  <c r="G30" i="26" l="1"/>
  <c r="C16" i="4" s="1"/>
  <c r="G39" i="25"/>
  <c r="G67" i="25"/>
  <c r="G66" i="25"/>
  <c r="G65" i="25"/>
  <c r="G64" i="25"/>
  <c r="G63" i="25"/>
  <c r="G62" i="25"/>
  <c r="G61" i="25"/>
  <c r="G60" i="25"/>
  <c r="G59" i="25"/>
  <c r="G58" i="25"/>
  <c r="G57" i="25"/>
  <c r="G56" i="25"/>
  <c r="G55" i="25"/>
  <c r="G53" i="25"/>
  <c r="G51" i="25"/>
  <c r="G50" i="25"/>
  <c r="G49" i="25"/>
  <c r="G48" i="25"/>
  <c r="G47" i="25"/>
  <c r="G46" i="25"/>
  <c r="G45" i="25"/>
  <c r="G44" i="25"/>
  <c r="G43" i="25"/>
  <c r="G42" i="25"/>
  <c r="G41" i="25"/>
  <c r="G40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A13" i="25"/>
  <c r="A14" i="25" s="1"/>
  <c r="A15" i="25" s="1"/>
  <c r="A16" i="25" s="1"/>
  <c r="A17" i="25" s="1"/>
  <c r="A18" i="25" s="1"/>
  <c r="A19" i="25" s="1"/>
  <c r="A20" i="25" s="1"/>
  <c r="A21" i="25" s="1"/>
  <c r="A24" i="25" s="1"/>
  <c r="A25" i="25" s="1"/>
  <c r="A27" i="25" s="1"/>
  <c r="A28" i="25" s="1"/>
  <c r="G12" i="25"/>
  <c r="G11" i="25"/>
  <c r="G70" i="25" l="1"/>
  <c r="C8" i="4" s="1"/>
  <c r="A29" i="25"/>
  <c r="A30" i="25" s="1"/>
  <c r="A31" i="25" s="1"/>
  <c r="A32" i="25" s="1"/>
  <c r="A33" i="25" s="1"/>
  <c r="A34" i="25" s="1"/>
  <c r="A36" i="25" s="1"/>
  <c r="A37" i="25" s="1"/>
  <c r="A38" i="25" s="1"/>
  <c r="G54" i="25"/>
  <c r="A39" i="25" l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4" i="25" s="1"/>
  <c r="A55" i="25" s="1"/>
  <c r="A56" i="25" s="1"/>
  <c r="A57" i="25" s="1"/>
  <c r="A58" i="25" s="1"/>
  <c r="A59" i="25" s="1"/>
  <c r="A61" i="25" s="1"/>
  <c r="A62" i="25" s="1"/>
  <c r="A63" i="25" s="1"/>
  <c r="A64" i="25" s="1"/>
  <c r="A65" i="25" s="1"/>
  <c r="A67" i="25" s="1"/>
  <c r="A68" i="25" s="1"/>
  <c r="A69" i="25" s="1"/>
  <c r="I164" i="20" l="1"/>
  <c r="I139" i="20"/>
  <c r="I81" i="20"/>
  <c r="I49" i="20"/>
  <c r="G165" i="20" l="1"/>
  <c r="C13" i="4" s="1"/>
  <c r="G64" i="17"/>
  <c r="G63" i="17"/>
  <c r="G61" i="17"/>
  <c r="G60" i="17" s="1"/>
  <c r="G57" i="17"/>
  <c r="G56" i="17"/>
  <c r="G55" i="17"/>
  <c r="G54" i="17"/>
  <c r="G53" i="17"/>
  <c r="G51" i="17"/>
  <c r="G50" i="17" s="1"/>
  <c r="G49" i="17"/>
  <c r="G48" i="17"/>
  <c r="G47" i="17"/>
  <c r="G45" i="17"/>
  <c r="G44" i="17" s="1"/>
  <c r="G42" i="17"/>
  <c r="G41" i="17"/>
  <c r="G37" i="17"/>
  <c r="G36" i="17" s="1"/>
  <c r="G35" i="17"/>
  <c r="G34" i="17"/>
  <c r="G32" i="17"/>
  <c r="G31" i="17" s="1"/>
  <c r="G30" i="17"/>
  <c r="G29" i="17"/>
  <c r="G28" i="17"/>
  <c r="G25" i="17"/>
  <c r="G24" i="17"/>
  <c r="G22" i="17"/>
  <c r="G21" i="17" s="1"/>
  <c r="G20" i="17"/>
  <c r="G19" i="17"/>
  <c r="G18" i="17"/>
  <c r="G16" i="17"/>
  <c r="G15" i="17" s="1"/>
  <c r="G13" i="17"/>
  <c r="G12" i="17"/>
  <c r="G11" i="17"/>
  <c r="G93" i="16"/>
  <c r="G92" i="16" s="1"/>
  <c r="G91" i="16"/>
  <c r="G90" i="16" s="1"/>
  <c r="G89" i="16"/>
  <c r="G88" i="16"/>
  <c r="G87" i="16"/>
  <c r="G85" i="16"/>
  <c r="G84" i="16"/>
  <c r="G81" i="16"/>
  <c r="G80" i="16" s="1"/>
  <c r="G77" i="16"/>
  <c r="G76" i="16"/>
  <c r="G74" i="16"/>
  <c r="G73" i="16" s="1"/>
  <c r="G72" i="16"/>
  <c r="G71" i="16"/>
  <c r="G70" i="16"/>
  <c r="G69" i="16"/>
  <c r="G66" i="16"/>
  <c r="G65" i="16"/>
  <c r="G64" i="16"/>
  <c r="G63" i="16"/>
  <c r="G62" i="16"/>
  <c r="G61" i="16"/>
  <c r="G59" i="16"/>
  <c r="G58" i="16" s="1"/>
  <c r="G57" i="16"/>
  <c r="G56" i="16"/>
  <c r="G55" i="16"/>
  <c r="G53" i="16"/>
  <c r="G52" i="16"/>
  <c r="G51" i="16"/>
  <c r="G48" i="16"/>
  <c r="G47" i="16"/>
  <c r="G46" i="16"/>
  <c r="G42" i="16"/>
  <c r="G41" i="16"/>
  <c r="G39" i="16"/>
  <c r="G38" i="16" s="1"/>
  <c r="G37" i="16"/>
  <c r="G36" i="16"/>
  <c r="G35" i="16"/>
  <c r="G32" i="16"/>
  <c r="G31" i="16"/>
  <c r="G30" i="16"/>
  <c r="G29" i="16"/>
  <c r="G28" i="16"/>
  <c r="G27" i="16"/>
  <c r="G25" i="16"/>
  <c r="G24" i="16" s="1"/>
  <c r="G23" i="16"/>
  <c r="G22" i="16"/>
  <c r="G21" i="16"/>
  <c r="G19" i="16"/>
  <c r="G18" i="16"/>
  <c r="G17" i="16"/>
  <c r="G14" i="16"/>
  <c r="G13" i="16"/>
  <c r="G12" i="16"/>
  <c r="G11" i="16"/>
  <c r="G23" i="15"/>
  <c r="G22" i="15"/>
  <c r="G21" i="15"/>
  <c r="G20" i="15"/>
  <c r="G19" i="15"/>
  <c r="G11" i="15"/>
  <c r="G10" i="16" l="1"/>
  <c r="G16" i="16"/>
  <c r="G50" i="16"/>
  <c r="G25" i="15"/>
  <c r="G45" i="16"/>
  <c r="G83" i="16"/>
  <c r="G33" i="17"/>
  <c r="G40" i="17"/>
  <c r="G52" i="17"/>
  <c r="G10" i="17"/>
  <c r="G62" i="17"/>
  <c r="G65" i="17" s="1"/>
  <c r="G75" i="16"/>
  <c r="G23" i="17"/>
  <c r="G60" i="16"/>
  <c r="G17" i="17"/>
  <c r="G34" i="16"/>
  <c r="G40" i="16"/>
  <c r="G68" i="16"/>
  <c r="G46" i="17"/>
  <c r="G26" i="16"/>
  <c r="G27" i="17"/>
  <c r="G20" i="16"/>
  <c r="G54" i="16"/>
  <c r="G86" i="16"/>
  <c r="C11" i="4" l="1"/>
  <c r="G94" i="16"/>
  <c r="G58" i="17"/>
  <c r="G38" i="17"/>
  <c r="G43" i="16"/>
  <c r="G78" i="16"/>
  <c r="G72" i="17" l="1"/>
  <c r="C10" i="4" s="1"/>
  <c r="G95" i="16"/>
  <c r="C25" i="4" s="1"/>
  <c r="C26" i="4" s="1"/>
  <c r="C27" i="4" s="1"/>
  <c r="C28" i="4" s="1"/>
  <c r="A9" i="4"/>
  <c r="A10" i="4" s="1"/>
  <c r="A11" i="4" s="1"/>
  <c r="A12" i="4" s="1"/>
  <c r="A13" i="4" s="1"/>
  <c r="A14" i="4" s="1"/>
  <c r="A15" i="4" s="1"/>
  <c r="A16" i="4" s="1"/>
  <c r="C17" i="4" l="1"/>
  <c r="C31" i="4" s="1"/>
  <c r="C32" i="4" l="1"/>
  <c r="C33" i="4" s="1"/>
  <c r="C18" i="4"/>
  <c r="C19" i="4" s="1"/>
</calcChain>
</file>

<file path=xl/sharedStrings.xml><?xml version="1.0" encoding="utf-8"?>
<sst xmlns="http://schemas.openxmlformats.org/spreadsheetml/2006/main" count="1638" uniqueCount="609">
  <si>
    <t>Lp.</t>
  </si>
  <si>
    <t>Wyszczególnienie elementów</t>
  </si>
  <si>
    <t>Ilość</t>
  </si>
  <si>
    <t>1.1.</t>
  </si>
  <si>
    <t>*</t>
  </si>
  <si>
    <t>Roboty pomiarowe przy liniowych robotach ziemnych - trasa dróg w terenie równinnym.</t>
  </si>
  <si>
    <t>km</t>
  </si>
  <si>
    <t>szt.</t>
  </si>
  <si>
    <t>1.2</t>
  </si>
  <si>
    <t>m</t>
  </si>
  <si>
    <t>kpl</t>
  </si>
  <si>
    <t xml:space="preserve">Lp </t>
  </si>
  <si>
    <t>Wartość netto PLN</t>
  </si>
  <si>
    <t>Kolizje elektroenergetyczne</t>
  </si>
  <si>
    <t>Oświetlenie</t>
  </si>
  <si>
    <t>Branża elektrotrakcyjna</t>
  </si>
  <si>
    <t>Inżynieria ruchu</t>
  </si>
  <si>
    <t>Zieleń</t>
  </si>
  <si>
    <t>Razem wartość robót netto</t>
  </si>
  <si>
    <t>VAT</t>
  </si>
  <si>
    <t>Razem wartość robót brutto</t>
  </si>
  <si>
    <t>Branża  torowa</t>
  </si>
  <si>
    <t>Branża drogowa</t>
  </si>
  <si>
    <t>m²</t>
  </si>
  <si>
    <t>Roboty ziemne</t>
  </si>
  <si>
    <t>m2</t>
  </si>
  <si>
    <t>m3</t>
  </si>
  <si>
    <t>mb</t>
  </si>
  <si>
    <t>Mała architektura</t>
  </si>
  <si>
    <t>kpl.</t>
  </si>
  <si>
    <t>szt</t>
  </si>
  <si>
    <t>BRANŻA TOROWA</t>
  </si>
  <si>
    <t>Przebudowa i budowa sieci wod-kan-gaz-co - zakres Gminy</t>
  </si>
  <si>
    <t>Przebudowa i budowa sieci wod-kan - zakres MPWiK</t>
  </si>
  <si>
    <t>Demontaż istniejących znaków pionowych</t>
  </si>
  <si>
    <t>Likwidacja istniejącego oznakowania poziomego</t>
  </si>
  <si>
    <t>Oznakowanie pionowe</t>
  </si>
  <si>
    <t>Montaż tarcz znaków pionowych dla pojazdów kołowych (znaki z grupy małych, folia typu 2)</t>
  </si>
  <si>
    <t>Montaż tarcz znaków pionowych dla rowerów (znaki z grupy mini, folia typu 2)</t>
  </si>
  <si>
    <t>Oznakowanie poziome</t>
  </si>
  <si>
    <t>Przedznakowanie z tyczeniem pod nadzorem geodezyjnym</t>
  </si>
  <si>
    <t>Oznakowanie grubowarstwowe</t>
  </si>
  <si>
    <t>Oznakowanie cienkowarstwowe z farb chemoutwardzalnych</t>
  </si>
  <si>
    <t>Urządzenia bezpieczeństwa ruchu</t>
  </si>
  <si>
    <t>Elementy wyposażenia miejskiego</t>
  </si>
  <si>
    <t>1.3</t>
  </si>
  <si>
    <t>1.4</t>
  </si>
  <si>
    <t>Przebudowa ulicy Pomorskiej we Wrocławiu
Etap I - Przebudowa ulicy Pomorskiej na odcinku od Mostu Pomorskiego Północnego 
do ulicy Cybulskiego</t>
  </si>
  <si>
    <t>Nr spec. techn.</t>
  </si>
  <si>
    <t>Opis robót</t>
  </si>
  <si>
    <t>Jednostka obmiarowa</t>
  </si>
  <si>
    <t>Wartość</t>
  </si>
  <si>
    <t>Nazwa</t>
  </si>
  <si>
    <t>PLN</t>
  </si>
  <si>
    <t>1.</t>
  </si>
  <si>
    <t>KOLIZJE ELEKTROENERGETYCZNE</t>
  </si>
  <si>
    <t>Roboty  ziemne</t>
  </si>
  <si>
    <t>D-01.02.02.</t>
  </si>
  <si>
    <t>Ręczne kopanie rowów dla kabli o głębkości do 1.1m i szer. dna do 0.4m w gruncie</t>
  </si>
  <si>
    <t>Ręczne zasypanie rowów dla kabli o głębkości do 1.1m i szer. dna do 0.4m w gruncie</t>
  </si>
  <si>
    <t xml:space="preserve">Nasypanie warstwy piasku grub. 0.1m na dnie rowu o szer. 0.4m </t>
  </si>
  <si>
    <t>1.2.</t>
  </si>
  <si>
    <t>Linie kablowe SN</t>
  </si>
  <si>
    <t>D-01.02.04.</t>
  </si>
  <si>
    <t>Demontaż linii kablowych SN 3 YHAKXS 1x240</t>
  </si>
  <si>
    <t>Demontaż linii kablowych SN AL3x150</t>
  </si>
  <si>
    <t>Ręczne układanie kabli SN typu 3x YHAKXS 1x240</t>
  </si>
  <si>
    <t>Montaż w rowach muf przelotowych z taśm izolacyjnych na kablach jednożyłowych z żyłami Al o przekroju 240 mm2 na nap.do 20 kV.</t>
  </si>
  <si>
    <t>Układanie rur ochronnych SRS 160 mm</t>
  </si>
  <si>
    <t>pom</t>
  </si>
  <si>
    <t>ROBOTY   WOD-KAN</t>
  </si>
  <si>
    <t>KOSZTORYS INWESTORSKI  ZAKRES MPWIK</t>
  </si>
  <si>
    <t>LP</t>
  </si>
  <si>
    <t>Wyszczególnienie elementów rozliczeniowych</t>
  </si>
  <si>
    <t>Jednostka</t>
  </si>
  <si>
    <t>Cena jedn.</t>
  </si>
  <si>
    <t>[zł]</t>
  </si>
  <si>
    <t>KANALIZACJA OGÓLNOSPŁAWNA</t>
  </si>
  <si>
    <t>I</t>
  </si>
  <si>
    <t>Roboty rozbiórkowe</t>
  </si>
  <si>
    <t>1</t>
  </si>
  <si>
    <t>Inspekcja kamerą wideo kanału DN150 wraz z czyszczeniem hydrodynamicznym</t>
  </si>
  <si>
    <t>2</t>
  </si>
  <si>
    <t>Likwidacja przykanalików  DN150-200  z wywiezieniem odpadów i opłatami</t>
  </si>
  <si>
    <t>3</t>
  </si>
  <si>
    <t>4</t>
  </si>
  <si>
    <t>II</t>
  </si>
  <si>
    <t>Montaż kanałów</t>
  </si>
  <si>
    <t>Roboty przygotowawcze</t>
  </si>
  <si>
    <t>1.1</t>
  </si>
  <si>
    <t>Tyczenie trasy i punktów wysokościowych w terenie</t>
  </si>
  <si>
    <t>Zabezpiecznie i podwieszenie kabli/rurociagów nad szalunkami podczas prowadzenia prac w wykopie</t>
  </si>
  <si>
    <t>Zapewnienie ciagłego odbioru ścieków  przez zaślepienie kanału (np. za pomocą balonów kanałowych) z odprowadzeniem ściekow do odcinka poniżej przebudowy (np. przez pompowanie)</t>
  </si>
  <si>
    <t>2.1</t>
  </si>
  <si>
    <t>2.2</t>
  </si>
  <si>
    <t>2.3</t>
  </si>
  <si>
    <t>Umocnienia wykopów</t>
  </si>
  <si>
    <t>3.1</t>
  </si>
  <si>
    <t>Roboty montażowe</t>
  </si>
  <si>
    <t>4.1</t>
  </si>
  <si>
    <t>4.2</t>
  </si>
  <si>
    <t xml:space="preserve">Montaż rur kanalizacyjnych DN300 z kamionki dwustronnie glazurowanej wraz z kształtkami, oraz próba szczelności i czyszczenie hydrodynamiczne </t>
  </si>
  <si>
    <t>4.3</t>
  </si>
  <si>
    <t>Montaż rur kanalizacyjnych DN150 z kamionki dwustronnie glazurowanej wraz z kształtkami</t>
  </si>
  <si>
    <t>4.4</t>
  </si>
  <si>
    <t>Połączenie z instalacją wewnętrzną, za pomocą rewizji/czyszczaka DN150 (w pionie lub poziomie), kształtek kamionk./żeliwo, manszet połączeniowych oraz z uszczelnieniem przejścia przez ścianę (np. typ WGC) i odtworzeniem posadzki/ścian po robotach budowlanych.</t>
  </si>
  <si>
    <t>4.5</t>
  </si>
  <si>
    <t>4.6</t>
  </si>
  <si>
    <t>III</t>
  </si>
  <si>
    <t>Montaż studni kanalizacyjnych</t>
  </si>
  <si>
    <t xml:space="preserve">Roboty ziemne </t>
  </si>
  <si>
    <t>Wykonanie wykopów w gruntach I-IV kat. z odwozem urobku i utylizacją dla studni DN1000</t>
  </si>
  <si>
    <t>Wykonanie podbudowy pod obiekty z betonu C8/10 o grubości 10 cm dla studni DN1000</t>
  </si>
  <si>
    <t xml:space="preserve">Wykonanie obsypki piaskowej  do spodu konstrukcji drogowej z zagęszczeniem </t>
  </si>
  <si>
    <t xml:space="preserve">Pełne umocnienie ścian wykopów wraz z rozbiórką dla studni kanalizacyjnych </t>
  </si>
  <si>
    <t>3.2</t>
  </si>
  <si>
    <t xml:space="preserve"> </t>
  </si>
  <si>
    <t>RAZEM KANALIZACJA OGÓLNOSPŁAWNA</t>
  </si>
  <si>
    <t>KANALIZACJA DESZCZOWA</t>
  </si>
  <si>
    <t>Likwidacja kolektora ogólnospławnego DN250  z wywiezieniem odpadów i opłatami</t>
  </si>
  <si>
    <t>Likwidacja studni z wywiezieniem odpadów i opłatami</t>
  </si>
  <si>
    <t>Zapewnienie ciagłego odbioru ścieków/wód opadowych  przez zaślepienie kanału (np. za pomocą balonów kanałowych) z odprowadzeniem ściekow do odcinka poniżej przebudowy (np. przez pompowanie)</t>
  </si>
  <si>
    <t>Wykonanie podsypki piaskowej pod kanały gr. 15 cm dla kanałów DN150-250</t>
  </si>
  <si>
    <t>Wykonanie obsypki i zasypki piaskowej kanałów do  spodu konstrukcji drogowej  z zagęszczeniem dla kanałów DN160-250</t>
  </si>
  <si>
    <t>Pełne umocnienie ścian wykopów wraz z rozbiórką dla kanałów DN160-250</t>
  </si>
  <si>
    <t>Montaż kanału deszczowego z rur PP DN250, SN8, wraz z kształtkami</t>
  </si>
  <si>
    <t>Montaż kanału deszczowego z rur PP DN160, SN8, wraz z kształtkami - z rur spustowych z dachów</t>
  </si>
  <si>
    <t xml:space="preserve">Montaż kanału deszczowego z rur PP DN200, SN8, wraz z kształtkami- z rur spustowych z dachów </t>
  </si>
  <si>
    <t>Montaż rur kamionkowych o średnicy 150 mm,o wytrzymałości na zgniatanie N=34 kN/m, system F, z uszczelkami typu L wraz z kształtkami - z rur spustowych z dachów</t>
  </si>
  <si>
    <t>Montaż rewizji żeliwnej DN150 wraz z podejściem w pionie i połączeniem z istn. rurą spustową i proj. przykanalikiem (w tym kształtki, prostki, łączniki kam./żel.)</t>
  </si>
  <si>
    <t>Montaż syfonu żeliwnego geigera DN150 wraz z podejściem w pionie i połączeniem z istn. rurą spustową i proj. przykanalikiem (w tym kształtki, prostki, łączniki kam./żel.)</t>
  </si>
  <si>
    <t>Wykonanie podbudowy pod obiekty z podsypki piaskowej o grubości 15 cm dla studni DN425</t>
  </si>
  <si>
    <t xml:space="preserve">Wykonanie obsypki i zasypki piaskowej  do spodu konstrukcji drogowej z zagęszczeniem </t>
  </si>
  <si>
    <t>Montaż studni kanalizacyjnej Ø1000, z elementów prefabrykowanych łączonych na uszczelki, z betonu klasy C35/45, z kinetą wykonaną  fabrycznie wraz z przejściami szczelnymi/króćcami dostudziennymi, ze zwieńczeniem za pomocą zwężki asymetrycznej i z włazem żeliwnym o prześwicie DN600, z wypełnieniem betonowym klasy D400, z kaskadą na kanale bocznym DN160/200</t>
  </si>
  <si>
    <t xml:space="preserve">Montaż studzienki inspekcyjnej DN425 z PCV/PP wraz z włazem klasy D400 </t>
  </si>
  <si>
    <t>RAZEM KANALIZACJA DESZCZOWA</t>
  </si>
  <si>
    <t>SIEĆ WODOCIĄGOWA</t>
  </si>
  <si>
    <t>Montaż sieci wodociągowej</t>
  </si>
  <si>
    <t>Zabezpiecznie i podwieszenie kabli /rurociagów nad szalunkami podczas prowadzenia prac w wykopie</t>
  </si>
  <si>
    <t>Wykonanie wykopów w gruntach I-IV kat.</t>
  </si>
  <si>
    <t xml:space="preserve">Wykonanie podsypki piaskowej </t>
  </si>
  <si>
    <t xml:space="preserve">Wykonanie obsypki i zasypki piaskowej  do  spodu konstrukcji drogowej  z zagęszczeniem </t>
  </si>
  <si>
    <t>Pełne umocnienie ścian wykopów wraz z rozbiórką dla rurociągów Ø225</t>
  </si>
  <si>
    <t xml:space="preserve">Montaż sieci wodociągowej rozdzielczej Ø225, PE100, SDR17, PN10  wraz z kształtkami, połączeniem z istn. wodociągiem, próbą szczelności, dezynfekcją, taśmą ostrzegawczą, itp, </t>
  </si>
  <si>
    <t>RAZEM SIEĆ WODOCIĄGOWA</t>
  </si>
  <si>
    <t>ROBOTY   WOD-KAN-GAZ</t>
  </si>
  <si>
    <t>KOSZTORYS INWESTORSKI  ZAKRES GMINA</t>
  </si>
  <si>
    <t>Zamulenie przykanalików od wpustów o średnicy DN150-200 gotową mieszanką cementową z wykonaniem korka betonowego</t>
  </si>
  <si>
    <t>Likwidacja wpustów ze studzienkami z wywiezieniem odpadów i opłatami</t>
  </si>
  <si>
    <t>Montaż rur kanalizacyjnych PP DN160, SN8, wraz z kształtkami</t>
  </si>
  <si>
    <t>Montaż rur kanalizacyjnych PP DN200, SN8, wraz z kształtkami</t>
  </si>
  <si>
    <t>Montaż wpustów</t>
  </si>
  <si>
    <t>Wykonanie podbudowy pod obiekty z podsypki piaskowej o grubości 15 cm dla wpustów</t>
  </si>
  <si>
    <t>Wykonanie obsypki piaskowej z zagęszczeniem dla wpustów</t>
  </si>
  <si>
    <t>Montaż wpustów płaskich ulicznych klasy min. C250, z klapą żeliwną uchylną 400x600, koszem na znieczyszczenia, osadzony na studzience DN500  z  elementów prefabrykowanych z betonu klasy min C30/37, z osadnikiem i syfonem</t>
  </si>
  <si>
    <t>Montaż wpustu punktowego, kratowego, z rusztem żeliwnym, czarnym 400x400 mm, klasy D400 osadzonego na studzience systemowej betonu C35/45, z osadnikiem i syfonem.</t>
  </si>
  <si>
    <t>IV</t>
  </si>
  <si>
    <t>Regulacja wysokościowa</t>
  </si>
  <si>
    <t>Regulacja wysokościowa wpustu deszczowego z przełożeniem kratki ściekowej z ewentuanym zastosowaniem polimerowych pierścieni wyrównawczych</t>
  </si>
  <si>
    <t>RAZEM</t>
  </si>
  <si>
    <t>Demontaż podejścia hydrantowego wraz z hydrantem nadziemnym Dn 80 mm wraz z zasuwą przy hydrancie i przekazaniem uprawnionemu odbiorcy (w ofercie należy uwzględnić sprzedaż złomu na rzecz Wykonawcy)</t>
  </si>
  <si>
    <t>Likwidacja skrzynek ulicznych od armatury wodociagowej w nawierzchni utwardzonej  (wykopanie , demontaż,  utylizacja ), wraz z oddaniem skrzynki do MPWIK</t>
  </si>
  <si>
    <t>Montaż armatury wodociągowej</t>
  </si>
  <si>
    <t>Pełne umocnienie ścian wykopów wraz z rozbiórką dla rur DN80-160</t>
  </si>
  <si>
    <t>Montaż hydrantu nadziemnego Dn 80 mm na kolanie stopowym, z blokiem podporowym, wraz z kształtkami żeliwnymi aż do połączenia z zasuwą</t>
  </si>
  <si>
    <t>Montaż zasuwy DN80 wraz z obudową teleskopową, skrzynką, z blokiem podporowym pod zasuwę i skrzynkę</t>
  </si>
  <si>
    <t xml:space="preserve">Montaż rury przewodowej Dz160/90 PE wraz z kształtkami i połączeniami za pomocą zgrzewania doczołowego/elektrooporowego z próbą szczelności, płukaniem i dezynfekcją oraz oznakowaniem taśmą </t>
  </si>
  <si>
    <t>Regulacja wysokościowa ustawienia skrzynek ulicznych zasuw w nawierzchni utwardzonej bez wymiany skrzynki</t>
  </si>
  <si>
    <t>SIEĆ GAZOWA</t>
  </si>
  <si>
    <t xml:space="preserve">Regulacja wysokościowa ustawienia skrzynek ulicznych zasuw w nawierzchni utwardzonej z wymianą skrzynki </t>
  </si>
  <si>
    <t>Branża telekomunikacyjna - MKT, KSU, kolizje</t>
  </si>
  <si>
    <t>ROBOTY   PRZY SIECIACH TELETECHNICZNYCH</t>
  </si>
  <si>
    <t>Roboty przy sieciach teletechnicznych</t>
  </si>
  <si>
    <t>Sieci MKT / KSU - Budowa ciągów kanałów kablowych - długości trasowe</t>
  </si>
  <si>
    <t>D-01.03.04A</t>
  </si>
  <si>
    <t>Budowa ciągu z rur 2xRHDPEk-S 110 z wykopami, umocnieniem ścian, wykonaniem podsypki i obsypki, ułożeniem taśmy sygnalizacyjnej, zasypaniem i zagęszczeniem wykopu i badaniem drożności. Zabezpieczenie końców rur. Wprowadzenie rur kanalizacji kablowej do studni kablowej i/lub obiektu.</t>
  </si>
  <si>
    <t>Budowa ciągu z rur 3xRHDPEk-S 110 z wykopami, umocnieniem ścian, wykonaniem podsypki i obsypki, ułożeniem taśmy sygnalizacyjnej, zasypaniem i zagęszczeniem wykopu i badaniem drożności. Zabezpieczenie końców rur. Wprowadzenie rur kanalizacji kablowej do studni kablowej i/lub obiektu.</t>
  </si>
  <si>
    <t>Budowa ciągu z rur 8xRHDPEk-F 110 z wykopami, umocnieniem ścian, wykonaniem podsypki i obsypki, ułożeniem taśmy sygnalizacyjnej, zasypaniem i zagęszczeniem wykopu i badaniem drożności. Zabezpieczenie końców rur. Wprowadzenie rur kanalizacji kablowej do studni kablowej i/lub obiektu.</t>
  </si>
  <si>
    <t>Budowa ciągu z rur 1xRHDPEk-F 110 z wykopami, umocnieniem ścian, wykonaniem podsypki i obsypki, ułożeniem taśmy sygnalizacyjnej, zasypaniem i zagęszczeniem wykopu i badaniem drożności. Zabezpieczenie końców rur. Wprowadzenie rur kanalizacji kablowej do studni kablowej i/lub obiektu.</t>
  </si>
  <si>
    <t>Budowa ciągu z rur 1xRHDPEk-F 75 z wykopami, umocnieniem ścian, wykonaniem podsypki i obsypki, ułożeniem taśmy sygnalizacyjnej, zasypaniem i zagęszczeniem wykopu i badaniem drożności. Zabezpieczenie końców rur. Wprowadzenie rur kanalizacji kablowej do studni kablowej i/lub obiektu.</t>
  </si>
  <si>
    <t xml:space="preserve">Budowa ciągu z rur 2xRHDPEk-S110+1xRHDPEk-S110 (1xHDPE40/3,7+7x10/1,0) z wykopami, umocnieniem ścian, wykonaniem podsypki i obsypki, ułożeniem taśmy sygnalizacyjnej, zasypaniem i zagęszczeniem wykopu i badaniem drożności. Zabezpieczenie końców rur. Wprowadzenie rur kanalizacji kablowej do studni kablowej. </t>
  </si>
  <si>
    <t xml:space="preserve">Budowa ciągu z rur 2xRHDPEp110+1xRHDPEp110 (1xHDPE40/3,7+7x10/1,0)  metodą bezrozkopową. Zabezpieczenie końców rur. Wprowadzenie rur kanalizacji kablowej do studni kablowej i/lub obiektu. </t>
  </si>
  <si>
    <t>Sieci MKT / KSU - Posadowienie studni kablowych</t>
  </si>
  <si>
    <t xml:space="preserve">Budowa studni kablowych prefabrykowanych SKR-1 z ramą i pokrywą ciężką zamykaną na zamek i kłódkę systemową z wykonaniem niwelacji dna wykopu, podsypki i zagęszczenia dna wykopu oraz z zabezpieczeniem studni izolacją przeciwwilgociową. </t>
  </si>
  <si>
    <t xml:space="preserve">Budowa studni kablowych prefabrykowanych SKO-2g z ramą i pokrywą ciężką zamykaną na zamek i kłódkę systemową z wykonaniem niwelacji dna wykopu, podsypki i zagęszczenia dna wykopu oraz z zabezpieczeniem studni izolacją przeciwwilgociową. </t>
  </si>
  <si>
    <t xml:space="preserve">Rozbudowa studni istniejącej do gabarytów SKO-2g z ramą i pokrywą ciężką zamykaną na zamek i kłódkę systemową z demontażem części korpusu, wykonaniem niwelacji dna wykopu, podsypki i zagęszczenia dna wykopu oraz z zabezpieczeniem studni izolacją przeciwwilgociową. </t>
  </si>
  <si>
    <t>1.3.</t>
  </si>
  <si>
    <t>1.4.</t>
  </si>
  <si>
    <t xml:space="preserve">Sieć teletechniczne istniejąće </t>
  </si>
  <si>
    <t>D-01.03.04</t>
  </si>
  <si>
    <t xml:space="preserve">Sieć Netia S.A.:Przełożenie kanalizacji kablowej 3 otworowej w wykopie rozkorytowanym bez ingerencji w kable z wykopami, umocnieniem ścian, wykonaniem podsypki i obsypki, ułożeniem taśmy sygnalizacyjnej, zasypaniem i zagęszczeniem wykopu, z zabezpieczeniem rurami dzielonymi 3x RHDPE-D 160. Zabezpieczenie końców rur. </t>
  </si>
  <si>
    <t>Razem sieci teletechniczne (netto):</t>
  </si>
  <si>
    <t>ROBOTY W ZAKRESIE ORGANIZACJI RUCHU</t>
  </si>
  <si>
    <t xml:space="preserve">Roboty w zakresie stałej organizacji ruchu </t>
  </si>
  <si>
    <t>Demontaż istniejących słupków do znaków drogowych wraz z usunięciem elementów podziemnych</t>
  </si>
  <si>
    <t>Demontaż istniejącego azylu dla pieszych</t>
  </si>
  <si>
    <t>Zabezpieczenie istniejących znaków drogowych i elementów wyposażenia miejskiego na czas robót</t>
  </si>
  <si>
    <t>D-07.02.01</t>
  </si>
  <si>
    <t>Montaż tabliczek do znaków pionowych (znaki z grupy małych, folia typu 2)</t>
  </si>
  <si>
    <t>Ponowny montaż zdemontowanych tarcz znaków istniejących</t>
  </si>
  <si>
    <t>Wykonanie słupków do znaków pionowych bez wysięgników z rur stalowych Ø60 mm</t>
  </si>
  <si>
    <t>D-07.01.01</t>
  </si>
  <si>
    <t>Wypełnienia przejazdów rowerowych z farb chemoutwardzalnych w kolorze czerwonym</t>
  </si>
  <si>
    <t>Elementy oznakowania buspasa w kolorze żółtym</t>
  </si>
  <si>
    <t>Barwne piktogramy znaków pionowych</t>
  </si>
  <si>
    <t>Słupki przeszkodowe U-5a zespolone z tworzyw sztucznych, podatne, spełniające wymagania bezpieczeństwa biernego wg PN-EN 12767</t>
  </si>
  <si>
    <t>Tablice kierujące uchylne U-6d, samopoziomujące, klejone do nawierzchni</t>
  </si>
  <si>
    <t>Azyle dla pieszych z elementów prefabrykowanych 1,5x1,5 m klejony do nawierzchni</t>
  </si>
  <si>
    <t>Tablice U-3d szer. 2 m, trwale powiązane z gruntem, na dwóch słupkach z rur stalowych Ø60 mm, ze sztycą do montażu znaku serii C</t>
  </si>
  <si>
    <t>1.5.</t>
  </si>
  <si>
    <t>Słupki blokujące model SP/IS-I05 o średnicy 75 mm barwy RAL 7016 wg Katalogu Mebli Miejskich dla Miasta Wrocławia (edycja 2014)</t>
  </si>
  <si>
    <t>Stojaki dla rowerów model SR/IS-I01 wg Katalogu Mebli Miejskich dla Miasta Wrocławia (edycja 2014)</t>
  </si>
  <si>
    <t>Razem organizacja ruchu  (netto):</t>
  </si>
  <si>
    <t>SIEĆ TRAKCYJNA TRAMWAJOWA</t>
  </si>
  <si>
    <t>Sieć trakcyjna tramwajowa</t>
  </si>
  <si>
    <t xml:space="preserve"> 1.1</t>
  </si>
  <si>
    <t>Demontaż</t>
  </si>
  <si>
    <t>ET-01.01.01</t>
  </si>
  <si>
    <t>Demontaż lin poprzecznych stalowych o śr. 10 mm zawieszonych między słupami stalowymi; odcinki o długości do 30 m.</t>
  </si>
  <si>
    <t>Krotność = 0,6</t>
  </si>
  <si>
    <t>Demontaż obchwytów słupowych na słupach rurowych stalowych o masie do 1.5 t.</t>
  </si>
  <si>
    <t>obchw.sł.</t>
  </si>
  <si>
    <t>Demontaż punktu zasilającego z napędem ręcznym (z odłącznikiem) na słupie stalowym</t>
  </si>
  <si>
    <t>Demontaż odłączników sekcyjnych na słupach stalowych</t>
  </si>
  <si>
    <t>Demontaż punktów odgromowych na słupach stalowych</t>
  </si>
  <si>
    <t>Demontaż przewodów o przekr.do 120 mm2 na uchwytach dystansowych na konstrukcjach nośnych. 4 przew.w torze.</t>
  </si>
  <si>
    <t>Demontaż punktów powrotnych tramwajowych dla 2 tor.szynow.równoleg.</t>
  </si>
  <si>
    <t>Demontaż łączników elektrycznych szynowych,spawanych o dług. 5 m.</t>
  </si>
  <si>
    <t>Demontaż słupów rurowych żelbetowych dla sieci trakcji elektrycznej.</t>
  </si>
  <si>
    <t>słup.</t>
  </si>
  <si>
    <t>Demontaż słupów rurowych z kształtowników walcowanych o masie do 1.5 t dla sieci trakcji elektrycznej.</t>
  </si>
  <si>
    <t>Transport wewnętrzny konstrukcji i ksztaltowników stalowych na odległość do 20.0 km</t>
  </si>
  <si>
    <t>t</t>
  </si>
  <si>
    <t>Wykopy przy odkrywaniu istniejących fundamentów o głębokości do 1,5 m na zewnątrz budynku w gruncie kat.IV</t>
  </si>
  <si>
    <t>Rozbiórka elementów konstrukcji betonowych zbrojonych</t>
  </si>
  <si>
    <t>Wywiezienie gruzu spryzmowanego samochodami samowyładowczymi na odl.do 1 km</t>
  </si>
  <si>
    <t>Wywiezienie gruzu spryzmowanego samochodami samowyładowczymi - za każdy nast. 1 km</t>
  </si>
  <si>
    <t>- wywóz na składowisko do 20km</t>
  </si>
  <si>
    <t>Krotność = 19</t>
  </si>
  <si>
    <t>Opłata za utylizację ziemi i gruzu z rozbieranych konstrukcji.</t>
  </si>
  <si>
    <t>Zasypanie wykopów .fund.podłużnych,punktowych,rowów,wykopów obiektowych spycharkami z zagęszcz.mechanicznym ubijakami (gr.warstwy w stanie luźnym 25 cm) - kat.gr. III-IV</t>
  </si>
  <si>
    <t>Opłata za wyłaczenie i dopuszczenie do pracy przy czynnej sieci trakcyjnej.</t>
  </si>
  <si>
    <t>Opłata za wyłaczenie i dopuszczenie do pracy przy czynnych kablach trakcyjnych.</t>
  </si>
  <si>
    <t xml:space="preserve"> 1.2</t>
  </si>
  <si>
    <t>Montaż</t>
  </si>
  <si>
    <t xml:space="preserve"> 1.2.1</t>
  </si>
  <si>
    <t>Konstrukcje wsporcze</t>
  </si>
  <si>
    <t>Wykopy liniowe lub jamiste o głębokości do 1,5 m ze skarpami o szer. dna do 1,5 m w gruncie kat. IV</t>
  </si>
  <si>
    <t>Pełne umocnienie ścian wykopów wraz z rozbiórką balami drewnianymi w gruntach suchych kat.I-IV; wykopy o szer. 1 m i głęb.do 3.0 m</t>
  </si>
  <si>
    <t>Rury żelbetowe łączone na styk z opaską żelbetową o śr. 1000 mm</t>
  </si>
  <si>
    <t>Zbrojenie konstrukcji monolitycznych prętami stalowymi okrągłymi żebrowanymi o śr. 14-20 mm</t>
  </si>
  <si>
    <t>Betonowanie ław fundamentowych zbrojonych w deskowaniu tradycyjnym</t>
  </si>
  <si>
    <t>Transport wewnętrzny kruszywa,kamienia i gruntu na odległość do 20.0 km</t>
  </si>
  <si>
    <t>- transport gruntu na odległość 15km</t>
  </si>
  <si>
    <t>Opłata za utylizację ziemi z wykopów</t>
  </si>
  <si>
    <t>Montaż słupów rurowych z kształtowników walcowanych o masie do 1.0 t dla sieci trakcji elektrycznej.</t>
  </si>
  <si>
    <t>- STOR-2TO</t>
  </si>
  <si>
    <t>Betonowanie głowic słupowych dla słupów stalowych rurowych o masie do 1.5t.</t>
  </si>
  <si>
    <t>głow.słup.</t>
  </si>
  <si>
    <t>Czyszczenie strumieniowo-ścierne(piaskowanie) rurociągów i armatur o śr. 300 do 500 mm do II st.czyst. przy wyjściowym stanie powierzchni B</t>
  </si>
  <si>
    <t>Malowanie słupów stalowych rurowych o masie do 1.5 t dla trakcji elektrycznej.</t>
  </si>
  <si>
    <t>- farba podkładowa x2</t>
  </si>
  <si>
    <t>Krotność = 2</t>
  </si>
  <si>
    <t>- farba nawierzchniowa x2</t>
  </si>
  <si>
    <t>- HLG System</t>
  </si>
  <si>
    <t xml:space="preserve"> 1.2.2</t>
  </si>
  <si>
    <t>Montaż krańcowych kotwień o dług.do 30 m przewodów jezdnych zawieszenia wzdłużnego.</t>
  </si>
  <si>
    <t>- kotwienia tymczasowe</t>
  </si>
  <si>
    <t>Montaż krańcowych kotwień o dług.do 30 m lin nośnych zawieszenia wzdłużnego.</t>
  </si>
  <si>
    <t>Demontaż krańcowych kotwień o dług.do 30 m przewodów jezdnych zawieszenia wzdłużnego./analogia</t>
  </si>
  <si>
    <t>Demontaż krańcowych kotwień o dług.do 30 m lin nośnych zawieszenia wzdłużnego./analogia</t>
  </si>
  <si>
    <t>Montaż obchwytów słupowych na słupach rurowych stalowych o masie do 1.5 t.</t>
  </si>
  <si>
    <t>Montaż lin poprzecznych stalowych o śr. 10 mm zawieszonych między słupami stalowymi; odcinki o długości do 30 m.</t>
  </si>
  <si>
    <t>Montaż przewodów jezdnych miedzianych Djp 100 i lin krzemowo-brązowych zawieszenia wzdłużnego sieci tramwajowej - bez kompensacji. Rozpiętość przęsła do 30 m.</t>
  </si>
  <si>
    <t>Montaż wieszaków elastycznych regulujących w sieci bez kompensacji.</t>
  </si>
  <si>
    <t>wieszak.</t>
  </si>
  <si>
    <t>Montaż łączników elektrycznych sieci zawieszenia wzdłużnego sieci górnej.</t>
  </si>
  <si>
    <t>Pomontażowa regulacja sieci jednodrutowej ; do 400 m odcinka naprężenia</t>
  </si>
  <si>
    <t>odc.napr.</t>
  </si>
  <si>
    <t>Montaż punktu zasilającego z napędem elektrycznym na słupie stalowym.</t>
  </si>
  <si>
    <t>- RNT+3,6/3600</t>
  </si>
  <si>
    <t>- NRT</t>
  </si>
  <si>
    <t>Montaż łączników szynowych w sieci powrotnej</t>
  </si>
  <si>
    <t>- wiercenie otworów śr. 20 mm w szynach</t>
  </si>
  <si>
    <t>Montaż łączników przez zaciskanie tulejką</t>
  </si>
  <si>
    <t>łączn.</t>
  </si>
  <si>
    <t>- nity AR60N wg metody CEMBRE</t>
  </si>
  <si>
    <t>Montaż uszynowień konstrukcji stalowych.Długość łączników 10 m.</t>
  </si>
  <si>
    <t>Montaż złącz kontaktowych szynowych typu SKT(zew+wew), liczba kołków 2</t>
  </si>
  <si>
    <t>Montaż tablic informacyjnych na wysięgnikach.</t>
  </si>
  <si>
    <t>Montaż punktów odgromowych na słupach stalowych</t>
  </si>
  <si>
    <t>- PROXAR-IV 1kV DC</t>
  </si>
  <si>
    <t>Montaż przewodów o przekr.do 120 mm2 na uchwytach dystansowych na konstrukcjach nośnych. 2 przew.w torze.</t>
  </si>
  <si>
    <t>Montaż punktów powrotnych tramwajowych dla 2 tor.szynow.równoleg./analogia</t>
  </si>
  <si>
    <t>- kompletny z wyposazeniem</t>
  </si>
  <si>
    <t>Montaż łączników poprzecznych międzytokowych PET przez zaciskanie tulejką</t>
  </si>
  <si>
    <t>Montaż łączników poprzecznych międzytorowych PES przez zaciskanie tulejką</t>
  </si>
  <si>
    <t>Montaż złącz kontaktowych szynowych typu SKT, liczba kołków 2</t>
  </si>
  <si>
    <t xml:space="preserve"> 1.2.3</t>
  </si>
  <si>
    <t>Kable trakcyjne</t>
  </si>
  <si>
    <t>Kopanie rowów dla kabli w sposób ręczny w gruncie kat. IV</t>
  </si>
  <si>
    <t>Nasypanie warstwy piasku na dnie rowu kablowego o szerokości do 0.4 m</t>
  </si>
  <si>
    <t>Układanie kabli o masie do 3.0 kg/m w rowach kablowych ręcznie</t>
  </si>
  <si>
    <t>YAKY 630+2x2,5Cu/1kV</t>
  </si>
  <si>
    <t>Wykonanie przepustów o długości do 60 m pod przeszkodami terenowymi metodą płucząco-wierconą sterowaną w gruncie kat. IV - rury HDPE o śr. 160 mm</t>
  </si>
  <si>
    <t>Ułożenie rur osłonowych z PCW o śr.do 160 mm</t>
  </si>
  <si>
    <t>Układanie kabli o masie do 3.0 kg/m w rurach, pustakach lub kanałach zamkniętych</t>
  </si>
  <si>
    <t>Układanie kabli o masie do 3.0 kg/m przez wciąganie do rur osłonowych mocowanych na słupach</t>
  </si>
  <si>
    <t>Układanie kabli o masie do 3.0 kg/m bezpośrednio na słupach betonowych</t>
  </si>
  <si>
    <t>Głowice z taśm izolacyjnych na kablach energetycznych z żyłami aluminiowymi o przekroju żył 630 mm2 na napięcie do 1 kV/analogia</t>
  </si>
  <si>
    <t>Zasypywanie rowów dla kabli wykonanych ręcznie w gruncie kat. IV</t>
  </si>
  <si>
    <t>Sprawdzenie i pomiar 1-fazowego obwodu elektrycznego niskiego napięcia</t>
  </si>
  <si>
    <t>pomiar</t>
  </si>
  <si>
    <t>Demontaż kabli wielożyłowych o masie 2.0-3.0 kg/m układanych w gruncie kat. III-IV</t>
  </si>
  <si>
    <t>Razem sieć trakcyjna tramwajowa  (netto):</t>
  </si>
  <si>
    <t>OŚWIETLENIE DROGOWE</t>
  </si>
  <si>
    <t>Oświetlenie drogowe</t>
  </si>
  <si>
    <t>EO-01.01.01</t>
  </si>
  <si>
    <t>Demontaż opraw oświetlenia zewnętrznego na trzpieniu słupa lub wysięgniku</t>
  </si>
  <si>
    <t>- demontaż opraw iluminacji budynków</t>
  </si>
  <si>
    <t>Demontaż wysięgników rurowych o ciężarze 30-50 kg mocowanych na słupie lub ścianie</t>
  </si>
  <si>
    <t>Demontaż wysięgników rurowych o ciężarze do 30 kg mocowanych na słupie lub ścianie</t>
  </si>
  <si>
    <t>- demontaż wysięgników dla opraw iluminacji</t>
  </si>
  <si>
    <t>Demontaż tabliczek bezpiecznikowych</t>
  </si>
  <si>
    <t>Demontaż przewodów do opraw oświetleniowych - wciąganie w słupy, rury osłonowe i wysięgniki przy wysokości latarń do 12 m</t>
  </si>
  <si>
    <t>kpl.przew.</t>
  </si>
  <si>
    <t>Transport wewnętrzny konstrukcji i kształtowników stalowych na odległość do 20.0 km</t>
  </si>
  <si>
    <t>- transport wysięgników</t>
  </si>
  <si>
    <t>Demontaż przewodów izolowanych linii napowietrznej nn typu AsXSn lub podobnych o przekroju 4x50 mm2</t>
  </si>
  <si>
    <t>km przew.</t>
  </si>
  <si>
    <t>Demontaż kabli wielożyłowych o masie do 2.0 kg/m układanych w gruncie kat. III-IV</t>
  </si>
  <si>
    <t>Transport wewnętrzny przewodów,izolatorów,osprzętu i drewna na odległość do 20.0 km</t>
  </si>
  <si>
    <t>- wywóz zdemontowanych kabli oświetleniowych</t>
  </si>
  <si>
    <t>Linie kablowe oświetleniowe</t>
  </si>
  <si>
    <t>Nasypanie warstwy piasku na dnie rowu kablowego o szerokości do 0,4 m</t>
  </si>
  <si>
    <t>Ułożenie rur osłonowych z PCW o śr.do 140 mm</t>
  </si>
  <si>
    <t>- ułożenie rur osłonowych SRS-G 110</t>
  </si>
  <si>
    <t>- ułożenie rur rezerwowych SRS-G 110</t>
  </si>
  <si>
    <t>Układanie kabli o masie do 1.0 kg/m w rurach, pustakach lub kanałach zamkniętych</t>
  </si>
  <si>
    <t>- kabel oświetleniowy NA2XY-J 4x35</t>
  </si>
  <si>
    <t>- ułożenie rur osłonowych DVK 110</t>
  </si>
  <si>
    <t>Układanie kabli o masie do 1.0 kg/m w rowach kablowych ręcznie</t>
  </si>
  <si>
    <t>- układanie kabli w fundamentach oraz słupach oświetleniowych</t>
  </si>
  <si>
    <t>Zarobienie na sucho końca kabla 5-żyłowego o przekroju żył do 50 mm2 na napięcie do 1 kV o izolacji i powłoce z tworzyw sztucznych</t>
  </si>
  <si>
    <t>Badanie linii kablowej nn - kabel 4-żyłowy</t>
  </si>
  <si>
    <t>odc.</t>
  </si>
  <si>
    <t>Montaż uziomów poziomych w wykopie o głębokości do 0.6 m; kat.gruntu IV</t>
  </si>
  <si>
    <t>Latarnie oświetleniowe</t>
  </si>
  <si>
    <t>Tablica bezpiecznikowa wnękowa</t>
  </si>
  <si>
    <t>- tabliczka WINEL 2-obwodowa</t>
  </si>
  <si>
    <t>- tabliczka WINEL 1-obwodowa</t>
  </si>
  <si>
    <t>Montaż i stawianie słupów oświetleniowych o masie do 100 kg</t>
  </si>
  <si>
    <t>- słup oświetleniowy aluminiowy h=6m</t>
  </si>
  <si>
    <t>Montaż wysięgników rurowych o masie do 15 kg na słupie</t>
  </si>
  <si>
    <t>- wysięgnik 1-ramienny dla słupa SAL-60</t>
  </si>
  <si>
    <t>Montaż i stawianie słupów oświetleniowych o masie do 300 kg</t>
  </si>
  <si>
    <t>- latarnia oświetleniowa z demontażu 708/59</t>
  </si>
  <si>
    <t>Malowanie drzwi, drzwiczek i elementów pełnych o powierzchni ponad 0.5 m2</t>
  </si>
  <si>
    <t>- malowanie słupów powłoką antyplakatową HLG System</t>
  </si>
  <si>
    <t>Montaż wysięgników rurowych o masie do 30 kg na słupie</t>
  </si>
  <si>
    <t>- wysięgnik boczny na słup STOR, 1-ramienny, L=1,5m, wysokość montażu h=5m</t>
  </si>
  <si>
    <t>Montaż wysięgników rurowych o masie do 50 kg na słupie</t>
  </si>
  <si>
    <t>- wysięgnik typu PALIO 1-ramienny, L=3m</t>
  </si>
  <si>
    <t>- wysięgnik dla opraw iluminacji budynków (materiał z demontażu)</t>
  </si>
  <si>
    <t>Montaż przewodów do opraw oświetleniowych - wciąganie w słupy, rury osłonowe i wysięgniki przy wysokości latarń do 12 m</t>
  </si>
  <si>
    <t>- przewody do opraw na wysięgnikach PALIO</t>
  </si>
  <si>
    <t>- przewody do opraw na iluminacyjnych</t>
  </si>
  <si>
    <t>Montaż przewodów do opraw oświetleniowych - wciąganie w słupy, rury osłonowe i wysięgniki przy wysokości latarń do 7 m</t>
  </si>
  <si>
    <t>- przewody do opraw doświetlających przejście dla pieszych</t>
  </si>
  <si>
    <t>Montaż opraw oświetlenia zewnętrznego na wysięgniku</t>
  </si>
  <si>
    <t>- oprawa ośw. typu CITEA NG MINI LED</t>
  </si>
  <si>
    <t>- oprawa iluminacji budynków (materiał z demontażu)</t>
  </si>
  <si>
    <t>Kalkulacje własne</t>
  </si>
  <si>
    <t>Dopuszczenie do pracy na sieci elektroenergetycznej oświetlenia drogowego TAURON Nowe Technologie S.A.</t>
  </si>
  <si>
    <t>Razem oświetlenie drogowe  (netto):</t>
  </si>
  <si>
    <t>Rozbiórki torów bez zabudowy</t>
  </si>
  <si>
    <t>Ustawienie krawężników kamiennych 20x30 cm nowych na podsypce cem.-piask. grubości 2 cm i ławie betonowej z betonu C16/20 z oporem</t>
  </si>
  <si>
    <t>Ustawienie krawężników kamiennych staroużytecznych na podsypce cem.-piask. grubości 2 cm i ławie betonowej z betonu C16/20 z oporem</t>
  </si>
  <si>
    <t>Ustawienie wygrodzenia zieleni z krawężników betonowych 20x30 na ławie z betonu C16/20 z oporem</t>
  </si>
  <si>
    <t>Przebudowa ul. Pomorskiej  - Etap I od Mostu Pomorskiego Północnego do ul. Cybulskiego</t>
  </si>
  <si>
    <t xml:space="preserve">Rozbiórki drogowe </t>
  </si>
  <si>
    <t>ROBOTY ROZBIÓRKOWE</t>
  </si>
  <si>
    <t>Rozebranie nawierzchni bitumicznej jezdni</t>
  </si>
  <si>
    <t>Rozebranie nawierzchni z kostki kamiennej rzędowej o wysokości 18 cm na podsypce cementowo-piaskowej wraz z oczyszczeniem materiału kamiennego.</t>
  </si>
  <si>
    <t>Rozebranie nawierzchni z kostki kamiennej nieregularnej o wysokości 9/11 cm na podsypce cementowo-piaskowej wraz z oczyszczeniem materiału kamiennego.</t>
  </si>
  <si>
    <t>Mechaniczne rozebranie podbudowy pod jezdnią</t>
  </si>
  <si>
    <t>Mechaniczne rozebranie nawierzchni z kostki kamiennej nieregularnej 4/6 na podsypce cementowo-piaskowej wraz z oczyszczeniem materiału kamiennego.</t>
  </si>
  <si>
    <t>Rozebranie chodników z płyt betonowych 35x35x5 cm na podsypce cementowo-piaskowej</t>
  </si>
  <si>
    <t>Rozebranie chodników i zjazdów z kostki betonowej  na podsypce cementowo-piaskowej</t>
  </si>
  <si>
    <t>Rozebranie krawężników betonowych na podsypce cementowo-piaskowej i ławie betonowej</t>
  </si>
  <si>
    <t>Rozebranie obrzeży 8x30 cm na podsypce cementowo-piaskowej i ławie betonowej</t>
  </si>
  <si>
    <t xml:space="preserve">ROBOTY DROGOWE 
</t>
  </si>
  <si>
    <t>2.1.</t>
  </si>
  <si>
    <t>D-02.01.01.</t>
  </si>
  <si>
    <t>Wykopy z transportem urobku samochodami samowyładowczymi na składowisko wykonawcy</t>
  </si>
  <si>
    <t>D-04.01.01.</t>
  </si>
  <si>
    <t>Składowanie i utylizacja gruntu z wykopów</t>
  </si>
  <si>
    <t>2.2.</t>
  </si>
  <si>
    <t>Roboty  krawężnikowe</t>
  </si>
  <si>
    <t>D-08.01.01.</t>
  </si>
  <si>
    <t>D-08.03.01.</t>
  </si>
  <si>
    <t>D-08.05.03.</t>
  </si>
  <si>
    <t>Ścieki uliczne z kostki kamiennej o wysokości 18cm na ławie z betonu C16/20 gr. 20cm podsypce cementowo-piaskowej - 2 rzędy (kostka z odzysku)</t>
  </si>
  <si>
    <t>Ścieki uliczne z kostki kamiennej o wysokości 18cm na ławie z betonu C16/20 gr. 20cm podsypce cementowo-piaskowe - 1 rząd (kostka z odzysku)</t>
  </si>
  <si>
    <t>2.3.</t>
  </si>
  <si>
    <t>Roboty nawierzchniowe</t>
  </si>
  <si>
    <t>D-04.05.01.</t>
  </si>
  <si>
    <t>Ulepszone podłoże z mieszanki niezwiązanej o CBR&gt;20% - grubość warstwy po zagęszczeniu 25 cm</t>
  </si>
  <si>
    <t>Ulepszone podłoże z mieszanki niezwiązanej o CBR&gt;35% - grubość warstwy po zagęszczeniu 40 cm</t>
  </si>
  <si>
    <t>Ulepszone podłoże z mieszanki stabilizowanej cementem C1.5/2- grubość warstwy po zagęszczeniu 15 cm</t>
  </si>
  <si>
    <t>Ulepszone podłoże z mieszanki stabilizowanej cementem C3/4- grubość warstwy po zagęszczeniu 18 cm</t>
  </si>
  <si>
    <t>D-04.05.01.B</t>
  </si>
  <si>
    <t>Podbudowa pomocnicza z mieszanki stabilizowanej cementem C5/6 - grubość warstwy po zagęszczeniu 27 cm</t>
  </si>
  <si>
    <t>Podbudowa pomocnicza z mieszanki stabilizowanej cementem C3/4 - grubość warstwy po zagęszczeniu 20 cm</t>
  </si>
  <si>
    <t>D-04.02.01.</t>
  </si>
  <si>
    <t>Wykonanie i zagęszczenie mechanicze warstwy mrozoochronnej o CBR&gt;25% - grubość warstwy po zag. 10 cm</t>
  </si>
  <si>
    <t>D-04.04.02.</t>
  </si>
  <si>
    <t>Podbudowa z kruszywa łamanego C90/3 stabilizowanego mechanicznie  grubości po zagęszczeniu 15 cm</t>
  </si>
  <si>
    <t>Podbudowa z kruszywa łamanego C90/3 stabilizowanego mechanicznie  grubości po zagęszczeniu 20 cm</t>
  </si>
  <si>
    <t>Podbudowa z kruszywa łamanego C90/3 stabilizowanego mechanicznie  grubości po zagęszczeniu 25 cm</t>
  </si>
  <si>
    <t>D-05.03.05.</t>
  </si>
  <si>
    <t>Nawierzchnia z mieszanek mineralno-bitumicznych AC22P - grubość po zagęszcz. 7 cm</t>
  </si>
  <si>
    <t>Nawierzchnia z mieszanek mineralno-bitumicznych AC22P - grubość po zagęszcz. 10 cm</t>
  </si>
  <si>
    <t>Nawierzchnia z mieszanek mineralno-bitumicznych AC16W - grubość po zagęszcz. 5 cm</t>
  </si>
  <si>
    <t>Nawierzchnia z mieszanek mineralno-bitumicznych AC16W - grubość po zagęszcz. 6 cm</t>
  </si>
  <si>
    <t>D-04.03.01.</t>
  </si>
  <si>
    <t>Oczyszczenie i skropienie nawierzchni drogowych</t>
  </si>
  <si>
    <t>D-05.03.13.</t>
  </si>
  <si>
    <t>Nawierzchnia z mieszanek mineralno-bitumicznych grysowych SMA8 - warstwa ścieralna asfaltowa - grubość po zagęszcz. 4 cm</t>
  </si>
  <si>
    <t>Nawierzchnia z mieszanek mineralno-bitumicznych AC8S - warstwa ścieralna - grubość po zagęszcz. 4 cm</t>
  </si>
  <si>
    <t>D-05.03.01.</t>
  </si>
  <si>
    <t>Nawierzchnia z kostki kamiennej rzędowej o wysokości 18 cm na podsypce cementowo-piaskowej (kostka z odzysku)</t>
  </si>
  <si>
    <t>D-08.07.07.</t>
  </si>
  <si>
    <t>Zjazdy z kostki betonowej ciemnej 20x20 gr. 8cm cm na podsypce cementowo-piaskowej z wypełnieniem spoin zaprawą cementową</t>
  </si>
  <si>
    <t>Odtworzenie nawierzchni z kostki betonowej gr. 8cm cm na podsypce cementowo-piaskowej z wypełnieniem spoin zaprawą cementową</t>
  </si>
  <si>
    <t>2.4.</t>
  </si>
  <si>
    <t>Chodniki</t>
  </si>
  <si>
    <t>D-08.02.01.</t>
  </si>
  <si>
    <t>Chodniki z kostki betonowej gr. 8cm typu STOP na podsypce cementowo-piaskowej z wypełnieniem spoin piaskiem</t>
  </si>
  <si>
    <t>D-08.02.03.</t>
  </si>
  <si>
    <t>Chodniki z płyt betonowych o grubości 8 cm na podsypce cementowo-piaskowej z wypełnieniem spoin piaskiem</t>
  </si>
  <si>
    <t>D-08.02.07.</t>
  </si>
  <si>
    <t>Chodniki z kostki kamiennej drobnej (materiał z odzysku) na podsypce cementowo-piaskowej z wypełnieniem spoin zaprawą cementową</t>
  </si>
  <si>
    <t>D-08.02.02.</t>
  </si>
  <si>
    <t>Odtworzenie nawierzchni chodników z kostki betonowej o grubości 8 cm na podsypce cementowo-piaskowej z wypełnieniem spoin piaskiem</t>
  </si>
  <si>
    <t>D-05.03.24.</t>
  </si>
  <si>
    <t>Nawierzchnia z mieszanek mineralno-bitumicznych grysowych - warstwa ścieralna asfaltowa AC5S - grubość po zagęszcz. 4 cm</t>
  </si>
  <si>
    <t>Dostarczenie i montaż koszy na śmieci</t>
  </si>
  <si>
    <t>ROBOTY   DROGOWE I  TOROWE</t>
  </si>
  <si>
    <t>Rozebranie chodników z płyt betonowych 50x50x7 cm na podsypce cementowo-piaskowej</t>
  </si>
  <si>
    <t>Ustawienie krawężników kamiennych 20x22 cm na podsypce cem.-piask. grubości 2 cm i ławie betonowej z betonu C16/20 z oporem</t>
  </si>
  <si>
    <t>Obrzeża betonowe o wymiarach 30x8 (30x10)cm na ławie z betonu C16/20 o gr. 10cm z oporem i podsypce cementowo-piaskowej z wypełnieniem spoin zaprawą cementową</t>
  </si>
  <si>
    <t>Ulepszone podłoże z mieszanki stabilizowanej cementem C1.5/2- grubość warstwy po zagęszczeniu 17 cm</t>
  </si>
  <si>
    <t>Podbudowa pomocnicza z mieszanki stabilizowanej cementem C5/6 - grubość warstwy po zagęszczeniu 30 cm</t>
  </si>
  <si>
    <t>Podbudowa z kruszywa łamanego C90/3 stabilizowanego mechanicznie  grubości po zagęszczeniu 30 cm</t>
  </si>
  <si>
    <t>ROBOTY  ZIELEŃ</t>
  </si>
  <si>
    <t xml:space="preserve">Roboty zieleń </t>
  </si>
  <si>
    <t>Usunięcie krzewów oraz zabezpieczenie istniejącej zieleni</t>
  </si>
  <si>
    <t>D-01.02.01.</t>
  </si>
  <si>
    <t>Mechaniczne karczowanie krzaków i podszyć gęstych powyżej 60% powierzchni.</t>
  </si>
  <si>
    <t>Podkrzesanie drzew</t>
  </si>
  <si>
    <t>Wywożenie gałęzi na odległość do 1 km.</t>
  </si>
  <si>
    <t>mp</t>
  </si>
  <si>
    <t>Dodatek za każdy następny 1km odległości transportu gałęzi</t>
  </si>
  <si>
    <t>D-01.02.01/02</t>
  </si>
  <si>
    <t>Zabezpieczenie drzew o śr. do 30 cm na okres wykonywania robót ziemnych</t>
  </si>
  <si>
    <t>Zabezpieczenie drzew o śr. ponad 30 cm na okres wykonywania robót ziemnych</t>
  </si>
  <si>
    <t>Wykonanie wygrodzeń drzew i krzewów</t>
  </si>
  <si>
    <t>Nasadzenia</t>
  </si>
  <si>
    <t>D-09.01.01</t>
  </si>
  <si>
    <t>Sadzenie krzewów liściast.form naturalnych na terenie płaskim w gr.kat.III z całkowitą zaprawą dołów śr./głębok. 0.2 m - Ligustr pospolity</t>
  </si>
  <si>
    <t>Sadzenie krzewów liściast.form naturalnych na terenie płaskim w gr.kat.III z całkowitą zaprawą dołów śr./głębok. 0.2 m - Tawuła japońska ‘Green Carpet’</t>
  </si>
  <si>
    <t>Przygotowanie terenu pod obsadzenie krzewów w gruncie kat. III z wymianą gleby rodzimej warstwa ziemi o grubości 20 cm</t>
  </si>
  <si>
    <t>Wykonanie trawników siewem na terenie płaskim</t>
  </si>
  <si>
    <t>Rozsypanie kory w warstwie 5 cm</t>
  </si>
  <si>
    <t>Pielegnacja trawników wykonanych siewem w okresie 3 lat</t>
  </si>
  <si>
    <t>Pielegnacja krzewów w okresie 3 lat</t>
  </si>
  <si>
    <t>Wykonanie systemu napowietrzającego</t>
  </si>
  <si>
    <t>Wykonanie systemu absorbującego wodę</t>
  </si>
  <si>
    <t>Montaż modułów antykompresyjnych Element antykompresyjny Stratacell 60 (wym.50x50x25 cm) z włókniną zbrojoną do stosowania z elementami Stratacell (geosyntetyk dwuwarstwowy) oraz substratem Stratasoil (wypełnienie el. antykompresyjnych)</t>
  </si>
  <si>
    <t>Razem zieleń  (netto):</t>
  </si>
  <si>
    <t>Odtworzenie krawężników betonowych 15x30 cm na podsypce cem.-piask. grubości 2 cm i ławie betonowej z betonu C16/20 z oporem</t>
  </si>
  <si>
    <t>T-1.00.02</t>
  </si>
  <si>
    <t>T-1.00.01</t>
  </si>
  <si>
    <t>Cięcie szyn tramwajowych palnikiem</t>
  </si>
  <si>
    <t>szt.cięć</t>
  </si>
  <si>
    <t xml:space="preserve">Transport szyn z rozbiórki </t>
  </si>
  <si>
    <t>Ręczne rozebranie nawierzchni z kostki kamiennej rzędowej o wysokości 18 cm na podsypce piaskowej</t>
  </si>
  <si>
    <t>Mechaniczne rozebranie nawierzchni z mieszanek mineralno-bitumicznych o grubości 5 cm</t>
  </si>
  <si>
    <t>Ręczne rozebranie podbudowy betonowej o grubości 15 cm</t>
  </si>
  <si>
    <t>Mechaniczne rozebranie podbudowy betonowej o grubości 30 cm</t>
  </si>
  <si>
    <t>Transport materiałów z rozbiórki samochodami</t>
  </si>
  <si>
    <t>Roboty ziemne wykonywane ładowarkami kołowymi o poj. łyżki 1.25 m3 z transportem urobku samochodami samowyładowczymi na odległość 20 km; grunt kat. III - na wysypisko wykonawcy z kosztem utylizacji</t>
  </si>
  <si>
    <t>Transport materiałów drogowych z rozbiórki samochodami - transport kostki na bazę ZDIUM</t>
  </si>
  <si>
    <t>Torowisko</t>
  </si>
  <si>
    <t>Warstwa ulepszonego podłoża z mieszanki niezwiązannej o CBR  35% gr. 40cm</t>
  </si>
  <si>
    <t>Podbudowa pomocnicza z mieszanki związanej cementem C5/6 gr. 20cm</t>
  </si>
  <si>
    <t>T-1.00.03</t>
  </si>
  <si>
    <t>Podbudowa zasadnicza z betonu C30/37 zbrojona siatką z dylatacją- grub.warstwy po zagęszczeniu 25 cm</t>
  </si>
  <si>
    <t>Pielęgnacja piaskiem z polewaniem wodą podbudowy z mieszanki betonowej</t>
  </si>
  <si>
    <t>Układanie torów szer. 1435 mm z szyn tramwajowych bez podkładów</t>
  </si>
  <si>
    <t>Wypełnienie przestrzeni pod szynami - podlew z żywic poliuretanowyc</t>
  </si>
  <si>
    <t>Wypełnianie komór szynowych wkładkami betonowymi</t>
  </si>
  <si>
    <t>Montaż kątownika 190x100x6mm</t>
  </si>
  <si>
    <t>Odwodnienie liniowe w torowisku wraz z wykonaniem ławy betonowej</t>
  </si>
  <si>
    <t>skrzyn.</t>
  </si>
  <si>
    <t>Wypełnienie masa zalewowa szczelin szer. 2 cm między szyną a nawierzchnią drogową</t>
  </si>
  <si>
    <t>Wymagania ogólne</t>
  </si>
  <si>
    <t>D-08.01.02.</t>
  </si>
  <si>
    <r>
      <t>Likwidacja kolektora ogólnospławnego</t>
    </r>
    <r>
      <rPr>
        <sz val="10"/>
        <rFont val="Arial Narrow"/>
        <family val="2"/>
        <charset val="238"/>
      </rPr>
      <t xml:space="preserve"> z kamionki DN250  z wywiezieniem odpadów i opłatami</t>
    </r>
  </si>
  <si>
    <r>
      <t>Likwidacja studni</t>
    </r>
    <r>
      <rPr>
        <sz val="10"/>
        <rFont val="Arial Narrow"/>
        <family val="2"/>
        <charset val="238"/>
      </rPr>
      <t xml:space="preserve"> betonowych/murowanych na kolektorze DN250 z wywiezieniem odpadów i opłatami</t>
    </r>
  </si>
  <si>
    <r>
      <t>Wykonanie wykopów w gruntach I-IV kat. z odwozem urobku i utylizacją dla kanałów DN150-</t>
    </r>
    <r>
      <rPr>
        <sz val="10"/>
        <rFont val="Arial Narrow"/>
        <family val="2"/>
        <charset val="238"/>
      </rPr>
      <t>300</t>
    </r>
  </si>
  <si>
    <r>
      <t>m</t>
    </r>
    <r>
      <rPr>
        <vertAlign val="superscript"/>
        <sz val="10"/>
        <rFont val="Arial Narrow"/>
        <family val="2"/>
        <charset val="238"/>
      </rPr>
      <t>3</t>
    </r>
  </si>
  <si>
    <r>
      <t>Wykonanie podsypki piaskowej pod kanały gr. 15 cm  dla kanałów DN150</t>
    </r>
    <r>
      <rPr>
        <sz val="10"/>
        <rFont val="Arial Narrow"/>
        <family val="2"/>
        <charset val="238"/>
      </rPr>
      <t>-300</t>
    </r>
  </si>
  <si>
    <r>
      <t>Wykonanie obsypki i zasypki piaskowej kanałów do  spodu konstrukcji drogowej  z zagęszczeniem dla kanałów DN150</t>
    </r>
    <r>
      <rPr>
        <sz val="10"/>
        <rFont val="Arial Narrow"/>
        <family val="2"/>
        <charset val="238"/>
      </rPr>
      <t>-300</t>
    </r>
  </si>
  <si>
    <r>
      <t xml:space="preserve">Pełne umocnienie ścian wykopów </t>
    </r>
    <r>
      <rPr>
        <sz val="10"/>
        <rFont val="Arial Narrow"/>
        <family val="2"/>
        <charset val="238"/>
      </rPr>
      <t>wraz z ich późniejszą rozbiórką dla kanałów DN150-300</t>
    </r>
  </si>
  <si>
    <r>
      <t>m</t>
    </r>
    <r>
      <rPr>
        <vertAlign val="superscript"/>
        <sz val="10"/>
        <rFont val="Arial Narrow"/>
        <family val="2"/>
        <charset val="238"/>
      </rPr>
      <t>2</t>
    </r>
  </si>
  <si>
    <r>
      <t xml:space="preserve">Montaż rur kanalizacyjnych DN250 z kamionki dwustronnie glazurowanej </t>
    </r>
    <r>
      <rPr>
        <sz val="10"/>
        <rFont val="Arial Narrow"/>
        <family val="2"/>
        <charset val="238"/>
      </rPr>
      <t xml:space="preserve">wraz z kształtkami, oraz próba szczelności i czyszczenie hydrodynamiczne DN250 </t>
    </r>
  </si>
  <si>
    <r>
      <t>Montaż manszety reparacyjnej/</t>
    </r>
    <r>
      <rPr>
        <sz val="10"/>
        <rFont val="Arial Narrow"/>
        <family val="2"/>
        <charset val="238"/>
      </rPr>
      <t>połączeniowej na kanał kamionkowy  DN300mm</t>
    </r>
  </si>
  <si>
    <r>
      <t>Montaż manszety reparacyjnej</t>
    </r>
    <r>
      <rPr>
        <sz val="10"/>
        <rFont val="Arial Narrow"/>
        <family val="2"/>
        <charset val="238"/>
      </rPr>
      <t>/połączeniowej na kanał kamionkowy  DN250mm</t>
    </r>
  </si>
  <si>
    <r>
      <t xml:space="preserve">Montaż studni kanalizacyjnej Ø1000, z elementów prefabrykowanych łączonych na uszczelki, z betonu klasy C35/45, z kinetą wykonaną  fabrycznie </t>
    </r>
    <r>
      <rPr>
        <sz val="10"/>
        <rFont val="Arial Narrow"/>
        <family val="2"/>
        <charset val="238"/>
      </rPr>
      <t>wraz z przejściami szczelnymi/króćcami dostudziennymi, ze zwieńczeniem za pomocą zwężki asymetrycznej i z włazem żeliwnym o prześwicie DN600, z wypełnieniem betonowym klasy D400,  z kaskadą na kanale bocznym DN150/160</t>
    </r>
  </si>
  <si>
    <r>
      <t xml:space="preserve">Montaż studni kanalizacyjnej Ø1000, z elementów prefabrykowanych łączonych na uszczelki, z betonu klasy C35/45, z kinetą wykonaną  fabrycznie </t>
    </r>
    <r>
      <rPr>
        <sz val="10"/>
        <rFont val="Arial Narrow"/>
        <family val="2"/>
        <charset val="238"/>
      </rPr>
      <t>wraz z przejściami szczelnymi/króćcami dostudziennymi, ze zwieńczeniem za pomocą zwężki asymetrycznej i z włazem żeliwnym o prześwicie DN600, z wypełnieniem betonowym klasy D400,</t>
    </r>
  </si>
  <si>
    <r>
      <t>Likwidacja przykanalików DN150-200</t>
    </r>
    <r>
      <rPr>
        <sz val="10"/>
        <rFont val="Arial Narrow"/>
        <family val="2"/>
        <charset val="238"/>
      </rPr>
      <t xml:space="preserve"> z rur spustowych z dachów z wywiezieniem odpadów i opłatami</t>
    </r>
  </si>
  <si>
    <r>
      <t>Wykonanie wykopów w gruntach I-IV kat. z</t>
    </r>
    <r>
      <rPr>
        <sz val="10"/>
        <rFont val="Arial Narrow"/>
        <family val="2"/>
        <charset val="238"/>
      </rPr>
      <t xml:space="preserve"> odwozem urobku i utylizacją dla kanałów DN150-250</t>
    </r>
  </si>
  <si>
    <r>
      <t xml:space="preserve">Wykonanie wykopów w gruntach I-IV kat. </t>
    </r>
    <r>
      <rPr>
        <sz val="10"/>
        <rFont val="Arial Narrow"/>
        <family val="2"/>
        <charset val="238"/>
      </rPr>
      <t>z odwozem urobku i utylizacją dla studni DN1000 i DN425</t>
    </r>
  </si>
  <si>
    <r>
      <t xml:space="preserve">Demontaż istniejącej sieci wodociągowej  </t>
    </r>
    <r>
      <rPr>
        <sz val="10"/>
        <rFont val="Arial Narrow"/>
        <family val="2"/>
        <charset val="238"/>
      </rPr>
      <t>225-315mm żel/PE z zaślepieniem, z pocięciem i wywozem poza teren budowy</t>
    </r>
  </si>
  <si>
    <r>
      <t>Likwidacja przykanalików DN150-200</t>
    </r>
    <r>
      <rPr>
        <sz val="10"/>
        <rFont val="Arial Narrow"/>
        <family val="2"/>
        <charset val="238"/>
      </rPr>
      <t xml:space="preserve"> z od wpustów z wywiezieniem odpadów i opłatami</t>
    </r>
  </si>
  <si>
    <r>
      <t xml:space="preserve">Wykonanie wykopów w gruntach I-IV kat. </t>
    </r>
    <r>
      <rPr>
        <sz val="10"/>
        <rFont val="Arial Narrow"/>
        <family val="2"/>
        <charset val="238"/>
      </rPr>
      <t>z odwozem urobku i utylizacją oraz odwodnieniem wykopu dla wpustów</t>
    </r>
  </si>
  <si>
    <r>
      <t xml:space="preserve">Pełne umocnienie ścian wykopów wraz z rozbiórką dla </t>
    </r>
    <r>
      <rPr>
        <sz val="10"/>
        <rFont val="Arial Narrow"/>
        <family val="2"/>
        <charset val="238"/>
      </rPr>
      <t xml:space="preserve">- 5 szt. studni wpustowych </t>
    </r>
    <r>
      <rPr>
        <sz val="10"/>
        <color indexed="10"/>
        <rFont val="Arial"/>
        <family val="2"/>
        <charset val="238"/>
      </rPr>
      <t/>
    </r>
  </si>
  <si>
    <r>
      <t xml:space="preserve">Likwidacja </t>
    </r>
    <r>
      <rPr>
        <sz val="10"/>
        <rFont val="Arial Narrow"/>
        <family val="2"/>
        <charset val="238"/>
      </rPr>
      <t>skrzynek ulicznych od armatury gazowej na sieciach nieczynnych w nawierzchni utwardzonej  (wykopanie , demontaż,  utylizacja ), wraz z oddaniem skrzynki do PSG</t>
    </r>
  </si>
  <si>
    <t>D-03.02.02</t>
  </si>
  <si>
    <t>D-01.01.02</t>
  </si>
  <si>
    <t xml:space="preserve">D-03.02.02                        D-02.01.01 </t>
  </si>
  <si>
    <t>D-01.03.05</t>
  </si>
  <si>
    <t xml:space="preserve">D-01.03.05                   D-02.01.01 </t>
  </si>
  <si>
    <t>SIEĆ CIEPŁOWNICZA</t>
  </si>
  <si>
    <t>Regulacja wysokościowa włazu na komorze ciepłowniczej w nawierzchni utwardzonej</t>
  </si>
  <si>
    <t>KANALIZACJA SANITARNA</t>
  </si>
  <si>
    <t>Regulacja wysokościowa włazu na studniach kanalizacyjnych w nawierzchni utwardzonej</t>
  </si>
  <si>
    <t>Budowa ciągu z rur 2xRHDPEk-F 110 z wykopami, umocnieniem ścian, wykonaniem podsypki i obsypki, ułożeniem taśmy sygnalizacyjnej, zasypaniem i zagęszczeniem wykopu i badaniem drożności. Zabezpieczenie końców rur. Wprowadzenie rur kanalizacji kablowej do studni kablowej i/lub obiektu.</t>
  </si>
  <si>
    <t>Budowa ciągu z rur 1xRHDPEk-S 110 z wykopami, umocnieniem ścian, wykonaniem podsypki i obsypki, ułożeniem taśmy sygnalizacyjnej, zasypaniem i zagęszczeniem wykopu i badaniem drożności. Zabezpieczenie końców rur. Wprowadzenie rur kanalizacji kablowej do studni kablowej i/lub obiektu.</t>
  </si>
  <si>
    <t xml:space="preserve">Budowa studni kablowych prefabrykowanych SKO-4g z ramą i pokrywą ciężką zamykaną na zamek i kłódkę systemową z wykonaniem niwelacji dna wykopu, podsypki i zagęszczenia dna wykopu oraz z zabezpieczeniem studni izolacją przeciwwilgociową. </t>
  </si>
  <si>
    <t>Demontaż studni kablowych z przekazaniem na magazyn wykonawcy.</t>
  </si>
  <si>
    <t>Regulacja wysokościowa ramy i pokrywy studni kablowej</t>
  </si>
  <si>
    <t>Sieć Netia S.A.Odkopanie kanalizacji istniejącej między studniami na potrzeby przełożenia rur bez ingerencji w kable</t>
  </si>
  <si>
    <t>Sieć Netia S.A.Wprowadzenie rur do studni z demontażem nadmiarowych odcinkówc rur i kabli  i uszczelnieniem.</t>
  </si>
  <si>
    <t>wprowadzenie</t>
  </si>
  <si>
    <t>Sieć Netia S.A.Regulacja ram i pokryw istniejących studni kablowych do poziomu projektowanych nawierzchni</t>
  </si>
  <si>
    <t>Sieć Oange S.A.Regulacja ram i pokryw istniejących studni kablowych do poziomu projektowanych nawierzchni</t>
  </si>
  <si>
    <r>
      <t xml:space="preserve">Wykonanie słupków do znaków pionowych z wysięgnikami z rur stalowych giętych (wysięgniki o długości do 1,5 m) (konstrukcja z dwóch rur stalowych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Arial Narrow"/>
        <family val="2"/>
        <charset val="238"/>
      </rPr>
      <t>60 mm ze stężeniami)</t>
    </r>
  </si>
  <si>
    <t>Wykonanie słupków do znaków pionowych z wysięgnikami z rur stalowych giętych lub kratownicowych (wysięgniki o długości powyżej 1,5 m) (konstrukcja indywidualna)</t>
  </si>
  <si>
    <t>Wykonanie wysięgników z rur stalowych giętych lub kratownicowych (wysięgniki o długości powyżej 1,5 m), montowanych do konstrukcji wsporczych sygnalizacji, sieci trakcyjnej lub oświetlenia</t>
  </si>
  <si>
    <t>Słupki blokujące elastyczne model SP/IS-I05 o średnicy 75 mm barwy RAL 7016 wg Katalogu Mebli Miejskich dla Miasta Wrocławia (edycja 2014)</t>
  </si>
  <si>
    <t>WYMAGANIA OGÓLNE</t>
  </si>
  <si>
    <t>Lp</t>
  </si>
  <si>
    <t>Nr SST</t>
  </si>
  <si>
    <t>nazwa</t>
  </si>
  <si>
    <t>ilość</t>
  </si>
  <si>
    <t>D-00.00.00</t>
  </si>
  <si>
    <t>Dokumentacja Projektowa do opracowania przez Wykonawcę wg.p.1.5.3. STWiORB DM 00.00.00.</t>
  </si>
  <si>
    <t>ryczałt</t>
  </si>
  <si>
    <t>-</t>
  </si>
  <si>
    <t>Koszt dostosowania sie do pozostałych wymagań Warunków Kontraktu i Wymagań Ogólnych zawartych w Specyfikacji Technicznej DM 00.00.00</t>
  </si>
  <si>
    <t>Dokumentacja powykonawcza</t>
  </si>
  <si>
    <t>D-00.00.01</t>
  </si>
  <si>
    <t>ZAPLECZE WYKONAWCY</t>
  </si>
  <si>
    <t>D-01.01.01</t>
  </si>
  <si>
    <t>OBSŁUGA GEODEZYJNA</t>
  </si>
  <si>
    <t>Obsluga geodezyjna budowy</t>
  </si>
  <si>
    <t>Geodezyjna dokumentacja powykonawcza</t>
  </si>
  <si>
    <t xml:space="preserve">Tymczasowa organizacja ruchu - wyniesienie w terenie, utrzymanie w czasie budowy </t>
  </si>
  <si>
    <t>Nawierzchnia z kostki kamiennej rzędowej o wysokości 18 cm na zaprawie niskoskurczliwej z wypełnieniem spoin zaprawą - kostka z rozbiórki</t>
  </si>
  <si>
    <t>Układanie styku przejściowego 60R2/LK-1 z zakotwieniem i wykonaniem podlewu ciągłego na dł. 1,5m</t>
  </si>
  <si>
    <t>D-07.00.00</t>
  </si>
  <si>
    <t>D-07.01.02</t>
  </si>
  <si>
    <t>Wykonanie trawników z rolki na terenie płaskim</t>
  </si>
  <si>
    <t xml:space="preserve">Cena jedn. netto
  [zł]     </t>
  </si>
  <si>
    <t>Wartość netto                 [zł]</t>
  </si>
  <si>
    <t>Cena jednostkowa netto</t>
  </si>
  <si>
    <t>Wartość netto</t>
  </si>
  <si>
    <t xml:space="preserve"> ZBIORCZE ZESTAWIENIE KOSZTÓW</t>
  </si>
  <si>
    <t>RAZEM  WYMAGANIA OGÓLNE NETTO</t>
  </si>
  <si>
    <t>Razem roboty drogowe (netto):</t>
  </si>
  <si>
    <t>ROBOTY ELEKTRYCZNE - KOLIZJE ELEKTROENETGETYCZNE</t>
  </si>
  <si>
    <t>Razem roboty elektryczne - kolizje elektroenergetyczne (netto):</t>
  </si>
  <si>
    <t>Razem branża torowa (netto):</t>
  </si>
  <si>
    <t>Razem branża wod-kan-gaz - zakres Gminy (netto):</t>
  </si>
  <si>
    <t xml:space="preserve">Razem branża wod-kan- zakres MPWiK (netto): </t>
  </si>
  <si>
    <t>Demontaż istniejących słupków blokujących wraz z usunięciem elementów podziemnych</t>
  </si>
  <si>
    <t>Demontaż istniejących stojaków rowerowych wraz z usunięciem elementów podziemnych</t>
  </si>
  <si>
    <t>D-10.01.01.</t>
  </si>
  <si>
    <t xml:space="preserve">Oczyszczenie i montaż krat na świetlikach  wraz z granitowymi opaskami obwodowymi </t>
  </si>
  <si>
    <t xml:space="preserve">Montaż nowych krat na świetlikach wraz z granitowymi opaskami obwodowymi </t>
  </si>
  <si>
    <t>Rozebranie krawężników kamiennych 20x35 cm na podsypce cementowo-piaskowej  i ławie betonowej  wraz z oczyszczeniem materiału kamiennego.</t>
  </si>
  <si>
    <t>48</t>
  </si>
  <si>
    <t>Rozruch i pomiary oświetlenia</t>
  </si>
  <si>
    <t xml:space="preserve"> - tabliczka WINEL 3-obwodowa</t>
  </si>
  <si>
    <t>49</t>
  </si>
  <si>
    <t>Ręczne kopanie rowów dla kabli o głębkości do 1.1m i szer. dna do 0.6m w gruncie</t>
  </si>
  <si>
    <t>Ręczne zasypanie rowów dla kabli o głębkości do 1.1m i szer. dna do 0.6m w gruncie</t>
  </si>
  <si>
    <t xml:space="preserve">Nasypanie warstwy piasku grub. 0.1m na dnie rowu o szer. 0.6m </t>
  </si>
  <si>
    <t>Wywóz urobku ze składowaniem i utylizacją</t>
  </si>
  <si>
    <t>Pomiar linii kablowej 3 fazowej o napięciu do 30kV</t>
  </si>
  <si>
    <t>Ułożenie geosiatki na poąłczeniu warstw konstrukcyjnych nawierzchni</t>
  </si>
  <si>
    <t>Zakres Gminy Wrocław</t>
  </si>
  <si>
    <t xml:space="preserve">Zakres MPWiK </t>
  </si>
  <si>
    <t xml:space="preserve">OGÓŁEM  wartość robót netto GW i MPWiK </t>
  </si>
  <si>
    <t>Ogółem  wartość robót GW i  MPWiK -  brutto</t>
  </si>
  <si>
    <r>
      <t xml:space="preserve">Dostarczenie utrzymanie i usuniecie po zakończeniu robót wszystkich tymczasowych obiektów budowy </t>
    </r>
    <r>
      <rPr>
        <sz val="10"/>
        <color rgb="FFFF0000"/>
        <rFont val="Arial Narrow"/>
        <family val="2"/>
        <charset val="238"/>
      </rPr>
      <t>(UWAGA! Wartość pozycji nie może być wyższa niż 5% wartości oferty wraz z kwotą warunkową netto)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</si>
</sst>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#,##0.00"/>
    <numFmt numFmtId="165" formatCode="d/mm/yyyy"/>
    <numFmt numFmtId="166" formatCode="00\+000.00"/>
    <numFmt numFmtId="167" formatCode="0.0"/>
  </numFmts>
  <fonts count="33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u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Czcionka tekstu podstawowego"/>
      <family val="2"/>
      <charset val="238"/>
    </font>
    <font>
      <b/>
      <sz val="14"/>
      <name val="Arial Narrow"/>
      <family val="2"/>
      <charset val="238"/>
    </font>
    <font>
      <i/>
      <sz val="10"/>
      <name val="Arial Narrow"/>
      <family val="2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/>
    <xf numFmtId="0" fontId="7" fillId="0" borderId="0"/>
    <xf numFmtId="0" fontId="6" fillId="0" borderId="0" applyNumberFormat="0" applyFill="0" applyBorder="0" applyAlignment="0" applyProtection="0"/>
    <xf numFmtId="0" fontId="16" fillId="0" borderId="0"/>
  </cellStyleXfs>
  <cellXfs count="479">
    <xf numFmtId="0" fontId="0" fillId="0" borderId="0" xfId="0"/>
    <xf numFmtId="0" fontId="2" fillId="0" borderId="0" xfId="0" applyFont="1"/>
    <xf numFmtId="4" fontId="2" fillId="0" borderId="0" xfId="0" applyNumberFormat="1" applyFont="1" applyAlignment="1">
      <alignment horizontal="center" vertical="center"/>
    </xf>
    <xf numFmtId="0" fontId="5" fillId="0" borderId="0" xfId="3"/>
    <xf numFmtId="0" fontId="5" fillId="0" borderId="0" xfId="3" applyAlignment="1">
      <alignment vertical="center"/>
    </xf>
    <xf numFmtId="4" fontId="9" fillId="0" borderId="0" xfId="4" applyNumberFormat="1" applyFont="1"/>
    <xf numFmtId="0" fontId="9" fillId="0" borderId="0" xfId="4" applyFont="1"/>
    <xf numFmtId="4" fontId="8" fillId="0" borderId="0" xfId="4" applyNumberFormat="1" applyFont="1"/>
    <xf numFmtId="0" fontId="8" fillId="0" borderId="0" xfId="4" applyFont="1"/>
    <xf numFmtId="0" fontId="8" fillId="0" borderId="0" xfId="4" applyFont="1" applyAlignment="1">
      <alignment wrapText="1"/>
    </xf>
    <xf numFmtId="0" fontId="10" fillId="0" borderId="0" xfId="4" applyFont="1" applyAlignment="1">
      <alignment horizontal="center"/>
    </xf>
    <xf numFmtId="0" fontId="9" fillId="0" borderId="0" xfId="4" applyFont="1" applyAlignment="1">
      <alignment wrapText="1"/>
    </xf>
    <xf numFmtId="0" fontId="9" fillId="0" borderId="0" xfId="4" applyFont="1" applyAlignment="1">
      <alignment horizontal="center"/>
    </xf>
    <xf numFmtId="4" fontId="10" fillId="0" borderId="4" xfId="4" applyNumberFormat="1" applyFont="1" applyBorder="1" applyAlignment="1">
      <alignment horizontal="center" vertical="center" wrapText="1"/>
    </xf>
    <xf numFmtId="4" fontId="9" fillId="0" borderId="0" xfId="4" applyNumberFormat="1" applyFont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 wrapText="1"/>
    </xf>
    <xf numFmtId="3" fontId="10" fillId="0" borderId="4" xfId="4" applyNumberFormat="1" applyFont="1" applyBorder="1" applyAlignment="1">
      <alignment horizontal="center" vertical="center" wrapText="1"/>
    </xf>
    <xf numFmtId="0" fontId="10" fillId="0" borderId="1" xfId="4" applyFont="1" applyBorder="1" applyAlignment="1">
      <alignment vertical="center" wrapText="1"/>
    </xf>
    <xf numFmtId="0" fontId="9" fillId="0" borderId="4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10" fillId="0" borderId="4" xfId="4" applyFont="1" applyBorder="1" applyAlignment="1">
      <alignment vertical="center"/>
    </xf>
    <xf numFmtId="0" fontId="10" fillId="0" borderId="4" xfId="4" applyFont="1" applyBorder="1" applyAlignment="1">
      <alignment vertical="center" wrapText="1"/>
    </xf>
    <xf numFmtId="4" fontId="10" fillId="0" borderId="4" xfId="4" applyNumberFormat="1" applyFont="1" applyBorder="1" applyAlignment="1">
      <alignment vertical="center"/>
    </xf>
    <xf numFmtId="4" fontId="10" fillId="0" borderId="0" xfId="4" applyNumberFormat="1" applyFont="1"/>
    <xf numFmtId="0" fontId="10" fillId="0" borderId="0" xfId="4" applyFont="1"/>
    <xf numFmtId="0" fontId="10" fillId="0" borderId="4" xfId="4" applyFont="1" applyBorder="1" applyAlignment="1">
      <alignment horizontal="right" vertical="center" wrapText="1"/>
    </xf>
    <xf numFmtId="0" fontId="7" fillId="0" borderId="0" xfId="4"/>
    <xf numFmtId="0" fontId="11" fillId="0" borderId="4" xfId="4" applyFont="1" applyBorder="1" applyAlignment="1">
      <alignment horizontal="right" vertical="center" wrapText="1"/>
    </xf>
    <xf numFmtId="0" fontId="8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16" fontId="10" fillId="0" borderId="17" xfId="4" applyNumberFormat="1" applyFont="1" applyBorder="1" applyAlignment="1">
      <alignment horizontal="left" vertical="center" wrapText="1"/>
    </xf>
    <xf numFmtId="4" fontId="9" fillId="0" borderId="0" xfId="4" applyNumberFormat="1" applyFont="1" applyAlignment="1">
      <alignment horizontal="left" vertical="center"/>
    </xf>
    <xf numFmtId="0" fontId="9" fillId="0" borderId="0" xfId="4" applyFont="1" applyAlignment="1">
      <alignment horizontal="left" vertical="center"/>
    </xf>
    <xf numFmtId="0" fontId="9" fillId="0" borderId="17" xfId="4" applyFont="1" applyBorder="1" applyAlignment="1">
      <alignment horizontal="right" vertical="top" wrapText="1"/>
    </xf>
    <xf numFmtId="0" fontId="9" fillId="0" borderId="17" xfId="4" applyFont="1" applyBorder="1" applyAlignment="1">
      <alignment horizontal="left" vertical="top" wrapText="1"/>
    </xf>
    <xf numFmtId="0" fontId="9" fillId="0" borderId="20" xfId="4" applyFont="1" applyBorder="1" applyAlignment="1">
      <alignment horizontal="right" vertical="top" wrapText="1"/>
    </xf>
    <xf numFmtId="0" fontId="9" fillId="0" borderId="20" xfId="4" applyFont="1" applyBorder="1" applyAlignment="1">
      <alignment horizontal="left" vertical="top" wrapText="1"/>
    </xf>
    <xf numFmtId="0" fontId="9" fillId="0" borderId="21" xfId="4" applyFont="1" applyBorder="1" applyAlignment="1">
      <alignment horizontal="right" vertical="top" wrapText="1"/>
    </xf>
    <xf numFmtId="0" fontId="9" fillId="0" borderId="21" xfId="4" applyFont="1" applyBorder="1" applyAlignment="1">
      <alignment horizontal="left" vertical="top" wrapText="1"/>
    </xf>
    <xf numFmtId="16" fontId="10" fillId="0" borderId="4" xfId="4" applyNumberFormat="1" applyFont="1" applyBorder="1" applyAlignment="1">
      <alignment horizontal="left" vertical="center" wrapText="1"/>
    </xf>
    <xf numFmtId="0" fontId="14" fillId="0" borderId="0" xfId="4" applyFont="1"/>
    <xf numFmtId="0" fontId="14" fillId="0" borderId="0" xfId="4" applyFont="1" applyAlignment="1">
      <alignment wrapText="1"/>
    </xf>
    <xf numFmtId="4" fontId="14" fillId="0" borderId="0" xfId="4" applyNumberFormat="1" applyFont="1"/>
    <xf numFmtId="0" fontId="15" fillId="0" borderId="0" xfId="4" applyFont="1"/>
    <xf numFmtId="0" fontId="15" fillId="0" borderId="0" xfId="4" applyFont="1" applyAlignment="1">
      <alignment wrapText="1"/>
    </xf>
    <xf numFmtId="0" fontId="15" fillId="0" borderId="0" xfId="4" applyFont="1" applyAlignment="1">
      <alignment horizontal="center"/>
    </xf>
    <xf numFmtId="4" fontId="15" fillId="0" borderId="0" xfId="4" applyNumberFormat="1" applyFont="1"/>
    <xf numFmtId="0" fontId="11" fillId="0" borderId="4" xfId="4" applyFont="1" applyBorder="1" applyAlignment="1">
      <alignment horizontal="center" vertical="center" wrapText="1"/>
    </xf>
    <xf numFmtId="3" fontId="11" fillId="0" borderId="4" xfId="4" applyNumberFormat="1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vertical="center"/>
    </xf>
    <xf numFmtId="4" fontId="7" fillId="0" borderId="0" xfId="4" applyNumberFormat="1"/>
    <xf numFmtId="0" fontId="11" fillId="0" borderId="0" xfId="4" applyFont="1" applyAlignment="1">
      <alignment horizontal="center"/>
    </xf>
    <xf numFmtId="4" fontId="18" fillId="0" borderId="0" xfId="6" applyNumberFormat="1" applyFont="1"/>
    <xf numFmtId="0" fontId="18" fillId="0" borderId="0" xfId="6" applyFont="1"/>
    <xf numFmtId="4" fontId="17" fillId="0" borderId="0" xfId="6" applyNumberFormat="1" applyFont="1"/>
    <xf numFmtId="0" fontId="17" fillId="0" borderId="0" xfId="6" applyFont="1"/>
    <xf numFmtId="0" fontId="17" fillId="0" borderId="0" xfId="6" applyFont="1" applyAlignment="1">
      <alignment wrapText="1"/>
    </xf>
    <xf numFmtId="0" fontId="19" fillId="0" borderId="0" xfId="6" applyFont="1" applyAlignment="1">
      <alignment horizontal="center"/>
    </xf>
    <xf numFmtId="0" fontId="18" fillId="0" borderId="0" xfId="6" applyFont="1" applyAlignment="1">
      <alignment wrapText="1"/>
    </xf>
    <xf numFmtId="0" fontId="18" fillId="0" borderId="0" xfId="6" applyFont="1" applyAlignment="1">
      <alignment horizontal="center"/>
    </xf>
    <xf numFmtId="4" fontId="19" fillId="0" borderId="4" xfId="6" applyNumberFormat="1" applyFont="1" applyBorder="1" applyAlignment="1">
      <alignment horizontal="center" vertical="center" wrapText="1"/>
    </xf>
    <xf numFmtId="4" fontId="18" fillId="0" borderId="0" xfId="6" applyNumberFormat="1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19" fillId="0" borderId="4" xfId="6" applyFont="1" applyBorder="1" applyAlignment="1">
      <alignment horizontal="center" vertical="center" wrapText="1"/>
    </xf>
    <xf numFmtId="0" fontId="19" fillId="0" borderId="14" xfId="6" applyFont="1" applyBorder="1" applyAlignment="1">
      <alignment horizontal="center" vertical="center" wrapText="1"/>
    </xf>
    <xf numFmtId="0" fontId="19" fillId="0" borderId="10" xfId="6" applyFont="1" applyBorder="1" applyAlignment="1">
      <alignment horizontal="center" vertical="center" wrapText="1"/>
    </xf>
    <xf numFmtId="3" fontId="19" fillId="0" borderId="4" xfId="6" applyNumberFormat="1" applyFont="1" applyBorder="1" applyAlignment="1">
      <alignment horizontal="center" vertical="center" wrapText="1"/>
    </xf>
    <xf numFmtId="0" fontId="19" fillId="0" borderId="1" xfId="6" applyFont="1" applyBorder="1" applyAlignment="1">
      <alignment vertical="center" wrapText="1"/>
    </xf>
    <xf numFmtId="0" fontId="18" fillId="0" borderId="4" xfId="6" applyFont="1" applyBorder="1" applyAlignment="1">
      <alignment horizontal="center" vertical="center"/>
    </xf>
    <xf numFmtId="0" fontId="18" fillId="0" borderId="4" xfId="6" applyFont="1" applyBorder="1" applyAlignment="1">
      <alignment vertical="center"/>
    </xf>
    <xf numFmtId="0" fontId="18" fillId="0" borderId="4" xfId="6" applyFont="1" applyBorder="1" applyAlignment="1">
      <alignment vertical="center" wrapText="1"/>
    </xf>
    <xf numFmtId="4" fontId="18" fillId="0" borderId="4" xfId="6" applyNumberFormat="1" applyFont="1" applyBorder="1" applyAlignment="1">
      <alignment vertical="center"/>
    </xf>
    <xf numFmtId="0" fontId="19" fillId="0" borderId="4" xfId="6" applyFont="1" applyBorder="1" applyAlignment="1">
      <alignment horizontal="center" vertical="center"/>
    </xf>
    <xf numFmtId="0" fontId="19" fillId="0" borderId="4" xfId="6" applyFont="1" applyBorder="1" applyAlignment="1">
      <alignment vertical="center"/>
    </xf>
    <xf numFmtId="0" fontId="19" fillId="0" borderId="4" xfId="6" applyFont="1" applyBorder="1" applyAlignment="1">
      <alignment vertical="center" wrapText="1"/>
    </xf>
    <xf numFmtId="4" fontId="19" fillId="0" borderId="4" xfId="6" applyNumberFormat="1" applyFont="1" applyBorder="1" applyAlignment="1">
      <alignment vertical="center"/>
    </xf>
    <xf numFmtId="4" fontId="19" fillId="0" borderId="0" xfId="6" applyNumberFormat="1" applyFont="1"/>
    <xf numFmtId="0" fontId="19" fillId="0" borderId="0" xfId="6" applyFont="1"/>
    <xf numFmtId="0" fontId="19" fillId="0" borderId="4" xfId="6" applyFont="1" applyBorder="1" applyAlignment="1">
      <alignment horizontal="right" vertical="center" wrapText="1"/>
    </xf>
    <xf numFmtId="2" fontId="11" fillId="0" borderId="4" xfId="4" applyNumberFormat="1" applyFont="1" applyBorder="1" applyAlignment="1">
      <alignment horizontal="center" vertical="center"/>
    </xf>
    <xf numFmtId="4" fontId="11" fillId="0" borderId="4" xfId="4" applyNumberFormat="1" applyFont="1" applyBorder="1" applyAlignment="1">
      <alignment horizontal="center" vertical="center"/>
    </xf>
    <xf numFmtId="49" fontId="11" fillId="0" borderId="4" xfId="4" applyNumberFormat="1" applyFont="1" applyBorder="1" applyAlignment="1">
      <alignment horizontal="center" vertical="center"/>
    </xf>
    <xf numFmtId="49" fontId="20" fillId="0" borderId="4" xfId="4" applyNumberFormat="1" applyFont="1" applyBorder="1" applyAlignment="1">
      <alignment horizontal="left" vertical="center" wrapText="1"/>
    </xf>
    <xf numFmtId="0" fontId="1" fillId="0" borderId="4" xfId="4" applyFont="1" applyBorder="1" applyAlignment="1">
      <alignment horizontal="center" vertical="center" wrapText="1"/>
    </xf>
    <xf numFmtId="1" fontId="1" fillId="0" borderId="4" xfId="4" applyNumberFormat="1" applyFont="1" applyBorder="1" applyAlignment="1">
      <alignment horizontal="center" vertical="center" wrapText="1"/>
    </xf>
    <xf numFmtId="2" fontId="1" fillId="0" borderId="4" xfId="4" applyNumberFormat="1" applyFont="1" applyBorder="1" applyAlignment="1">
      <alignment horizontal="center" vertical="center"/>
    </xf>
    <xf numFmtId="49" fontId="1" fillId="0" borderId="4" xfId="4" applyNumberFormat="1" applyFont="1" applyBorder="1" applyAlignment="1">
      <alignment horizontal="center" vertical="center"/>
    </xf>
    <xf numFmtId="49" fontId="1" fillId="0" borderId="4" xfId="4" applyNumberFormat="1" applyFont="1" applyBorder="1" applyAlignment="1">
      <alignment horizontal="left" vertical="center" wrapText="1"/>
    </xf>
    <xf numFmtId="2" fontId="1" fillId="0" borderId="4" xfId="4" applyNumberFormat="1" applyFont="1" applyBorder="1" applyAlignment="1">
      <alignment horizontal="center" vertical="center" wrapText="1"/>
    </xf>
    <xf numFmtId="4" fontId="1" fillId="0" borderId="4" xfId="4" applyNumberFormat="1" applyFont="1" applyBorder="1" applyAlignment="1">
      <alignment horizontal="center" vertical="center"/>
    </xf>
    <xf numFmtId="0" fontId="21" fillId="0" borderId="4" xfId="4" applyFont="1" applyBorder="1" applyAlignment="1">
      <alignment horizontal="center" vertical="center" wrapText="1"/>
    </xf>
    <xf numFmtId="0" fontId="1" fillId="0" borderId="4" xfId="4" applyFont="1" applyBorder="1" applyAlignment="1">
      <alignment horizontal="center" vertical="center"/>
    </xf>
    <xf numFmtId="165" fontId="1" fillId="0" borderId="4" xfId="4" applyNumberFormat="1" applyFont="1" applyBorder="1" applyAlignment="1">
      <alignment horizontal="center" vertical="center"/>
    </xf>
    <xf numFmtId="166" fontId="1" fillId="0" borderId="4" xfId="4" applyNumberFormat="1" applyFont="1" applyBorder="1" applyAlignment="1">
      <alignment horizontal="left" vertical="center" wrapText="1"/>
    </xf>
    <xf numFmtId="0" fontId="1" fillId="0" borderId="4" xfId="4" applyFont="1" applyBorder="1" applyAlignment="1">
      <alignment horizontal="left" vertical="center" wrapText="1"/>
    </xf>
    <xf numFmtId="49" fontId="20" fillId="0" borderId="4" xfId="4" applyNumberFormat="1" applyFont="1" applyBorder="1" applyAlignment="1">
      <alignment horizontal="center" vertical="center" wrapText="1"/>
    </xf>
    <xf numFmtId="2" fontId="20" fillId="0" borderId="4" xfId="4" applyNumberFormat="1" applyFont="1" applyBorder="1" applyAlignment="1">
      <alignment horizontal="center" vertical="center" wrapText="1"/>
    </xf>
    <xf numFmtId="2" fontId="21" fillId="0" borderId="4" xfId="4" applyNumberFormat="1" applyFont="1" applyBorder="1" applyAlignment="1">
      <alignment horizontal="center" vertical="center" wrapText="1"/>
    </xf>
    <xf numFmtId="49" fontId="20" fillId="0" borderId="4" xfId="4" applyNumberFormat="1" applyFont="1" applyBorder="1" applyAlignment="1">
      <alignment vertical="center" wrapText="1"/>
    </xf>
    <xf numFmtId="49" fontId="11" fillId="0" borderId="4" xfId="4" applyNumberFormat="1" applyFont="1" applyBorder="1" applyAlignment="1">
      <alignment horizontal="center" vertical="center" wrapText="1"/>
    </xf>
    <xf numFmtId="2" fontId="11" fillId="0" borderId="4" xfId="4" applyNumberFormat="1" applyFont="1" applyBorder="1" applyAlignment="1">
      <alignment horizontal="center" vertical="center" wrapText="1"/>
    </xf>
    <xf numFmtId="166" fontId="20" fillId="0" borderId="4" xfId="4" applyNumberFormat="1" applyFont="1" applyBorder="1" applyAlignment="1">
      <alignment horizontal="left" vertical="center" wrapText="1" shrinkToFit="1"/>
    </xf>
    <xf numFmtId="0" fontId="1" fillId="0" borderId="4" xfId="4" applyFont="1" applyBorder="1" applyAlignment="1">
      <alignment vertical="center" wrapText="1"/>
    </xf>
    <xf numFmtId="49" fontId="11" fillId="0" borderId="4" xfId="4" applyNumberFormat="1" applyFont="1" applyBorder="1" applyAlignment="1">
      <alignment vertical="center" wrapText="1"/>
    </xf>
    <xf numFmtId="167" fontId="1" fillId="0" borderId="4" xfId="4" applyNumberFormat="1" applyFont="1" applyBorder="1" applyAlignment="1">
      <alignment horizontal="center" vertical="center" wrapText="1"/>
    </xf>
    <xf numFmtId="0" fontId="1" fillId="0" borderId="0" xfId="4" applyFont="1" applyAlignment="1">
      <alignment horizontal="left"/>
    </xf>
    <xf numFmtId="0" fontId="23" fillId="0" borderId="4" xfId="4" applyFont="1" applyBorder="1" applyAlignment="1">
      <alignment horizontal="center" vertical="center"/>
    </xf>
    <xf numFmtId="49" fontId="23" fillId="0" borderId="4" xfId="4" applyNumberFormat="1" applyFont="1" applyBorder="1" applyAlignment="1">
      <alignment vertical="center" wrapText="1"/>
    </xf>
    <xf numFmtId="2" fontId="24" fillId="0" borderId="4" xfId="4" applyNumberFormat="1" applyFont="1" applyBorder="1" applyAlignment="1">
      <alignment horizontal="center" vertical="center"/>
    </xf>
    <xf numFmtId="4" fontId="23" fillId="0" borderId="4" xfId="4" applyNumberFormat="1" applyFont="1" applyBorder="1" applyAlignment="1">
      <alignment horizontal="center" vertical="center"/>
    </xf>
    <xf numFmtId="0" fontId="1" fillId="0" borderId="0" xfId="4" applyFont="1"/>
    <xf numFmtId="49" fontId="20" fillId="2" borderId="4" xfId="4" applyNumberFormat="1" applyFont="1" applyFill="1" applyBorder="1" applyAlignment="1">
      <alignment horizontal="left" vertical="center" wrapText="1"/>
    </xf>
    <xf numFmtId="0" fontId="21" fillId="2" borderId="4" xfId="4" applyFont="1" applyFill="1" applyBorder="1" applyAlignment="1">
      <alignment horizontal="center" vertical="center" wrapText="1"/>
    </xf>
    <xf numFmtId="1" fontId="1" fillId="2" borderId="4" xfId="4" applyNumberFormat="1" applyFont="1" applyFill="1" applyBorder="1" applyAlignment="1">
      <alignment horizontal="center" vertical="center" wrapText="1"/>
    </xf>
    <xf numFmtId="2" fontId="15" fillId="0" borderId="4" xfId="4" applyNumberFormat="1" applyFont="1" applyBorder="1" applyAlignment="1">
      <alignment horizontal="center" vertical="center"/>
    </xf>
    <xf numFmtId="49" fontId="20" fillId="2" borderId="4" xfId="4" applyNumberFormat="1" applyFont="1" applyFill="1" applyBorder="1" applyAlignment="1">
      <alignment vertical="center" wrapText="1"/>
    </xf>
    <xf numFmtId="49" fontId="11" fillId="2" borderId="4" xfId="4" applyNumberFormat="1" applyFont="1" applyFill="1" applyBorder="1" applyAlignment="1">
      <alignment horizontal="center" vertical="center" wrapText="1"/>
    </xf>
    <xf numFmtId="2" fontId="11" fillId="2" borderId="4" xfId="4" applyNumberFormat="1" applyFont="1" applyFill="1" applyBorder="1" applyAlignment="1">
      <alignment horizontal="center" vertical="center" wrapText="1"/>
    </xf>
    <xf numFmtId="49" fontId="11" fillId="2" borderId="4" xfId="4" applyNumberFormat="1" applyFont="1" applyFill="1" applyBorder="1" applyAlignment="1">
      <alignment vertical="center" wrapText="1"/>
    </xf>
    <xf numFmtId="0" fontId="1" fillId="2" borderId="4" xfId="4" applyFont="1" applyFill="1" applyBorder="1" applyAlignment="1">
      <alignment horizontal="center" vertical="center"/>
    </xf>
    <xf numFmtId="4" fontId="1" fillId="0" borderId="4" xfId="4" applyNumberFormat="1" applyFont="1" applyBorder="1" applyAlignment="1">
      <alignment horizontal="center" vertical="center" wrapText="1"/>
    </xf>
    <xf numFmtId="49" fontId="21" fillId="0" borderId="4" xfId="4" applyNumberFormat="1" applyFont="1" applyBorder="1" applyAlignment="1">
      <alignment horizontal="left" vertical="center" wrapText="1"/>
    </xf>
    <xf numFmtId="2" fontId="25" fillId="0" borderId="4" xfId="4" applyNumberFormat="1" applyFont="1" applyBorder="1" applyAlignment="1">
      <alignment horizontal="center" vertical="center"/>
    </xf>
    <xf numFmtId="2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left" vertical="center" wrapText="1"/>
    </xf>
    <xf numFmtId="1" fontId="1" fillId="0" borderId="4" xfId="4" applyNumberFormat="1" applyFont="1" applyBorder="1" applyAlignment="1">
      <alignment horizontal="center" vertical="center"/>
    </xf>
    <xf numFmtId="49" fontId="23" fillId="2" borderId="4" xfId="4" applyNumberFormat="1" applyFont="1" applyFill="1" applyBorder="1" applyAlignment="1">
      <alignment vertical="center" wrapText="1"/>
    </xf>
    <xf numFmtId="0" fontId="11" fillId="0" borderId="4" xfId="4" applyFont="1" applyBorder="1" applyAlignment="1">
      <alignment horizontal="center" vertical="center"/>
    </xf>
    <xf numFmtId="49" fontId="9" fillId="0" borderId="4" xfId="4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166" fontId="0" fillId="0" borderId="4" xfId="0" applyNumberFormat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49" fontId="26" fillId="2" borderId="4" xfId="0" applyNumberFormat="1" applyFont="1" applyFill="1" applyBorder="1" applyAlignment="1">
      <alignment vertical="center" wrapText="1"/>
    </xf>
    <xf numFmtId="2" fontId="0" fillId="0" borderId="4" xfId="0" applyNumberFormat="1" applyBorder="1" applyAlignment="1">
      <alignment horizontal="center" vertical="center"/>
    </xf>
    <xf numFmtId="2" fontId="26" fillId="0" borderId="4" xfId="0" applyNumberFormat="1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left" vertical="center" wrapText="1"/>
    </xf>
    <xf numFmtId="4" fontId="9" fillId="0" borderId="4" xfId="4" applyNumberFormat="1" applyFont="1" applyBorder="1" applyAlignment="1">
      <alignment horizontal="center" vertical="center" wrapText="1"/>
    </xf>
    <xf numFmtId="0" fontId="9" fillId="0" borderId="3" xfId="4" applyFont="1" applyBorder="1" applyAlignment="1">
      <alignment horizontal="left" vertical="center" wrapText="1"/>
    </xf>
    <xf numFmtId="0" fontId="9" fillId="0" borderId="0" xfId="4" applyFont="1" applyAlignment="1">
      <alignment horizontal="left" vertical="center" wrapText="1"/>
    </xf>
    <xf numFmtId="0" fontId="10" fillId="0" borderId="0" xfId="4" applyFont="1" applyAlignment="1">
      <alignment horizontal="center"/>
    </xf>
    <xf numFmtId="0" fontId="10" fillId="0" borderId="10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4" fontId="10" fillId="0" borderId="4" xfId="4" applyNumberFormat="1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/>
    </xf>
    <xf numFmtId="0" fontId="9" fillId="0" borderId="4" xfId="4" applyFont="1" applyBorder="1" applyAlignment="1">
      <alignment vertical="center"/>
    </xf>
    <xf numFmtId="0" fontId="9" fillId="0" borderId="4" xfId="4" applyFont="1" applyBorder="1" applyAlignment="1">
      <alignment vertical="center" wrapText="1"/>
    </xf>
    <xf numFmtId="4" fontId="9" fillId="0" borderId="4" xfId="4" applyNumberFormat="1" applyFont="1" applyBorder="1" applyAlignment="1">
      <alignment vertical="center"/>
    </xf>
    <xf numFmtId="0" fontId="10" fillId="0" borderId="4" xfId="4" applyFont="1" applyBorder="1" applyAlignment="1">
      <alignment horizontal="center" vertical="center"/>
    </xf>
    <xf numFmtId="0" fontId="10" fillId="0" borderId="4" xfId="4" applyFont="1" applyBorder="1" applyAlignment="1">
      <alignment vertical="center"/>
    </xf>
    <xf numFmtId="0" fontId="10" fillId="0" borderId="4" xfId="4" applyFont="1" applyBorder="1" applyAlignment="1">
      <alignment vertical="center" wrapText="1"/>
    </xf>
    <xf numFmtId="4" fontId="10" fillId="0" borderId="4" xfId="4" applyNumberFormat="1" applyFont="1" applyBorder="1" applyAlignment="1">
      <alignment vertical="center"/>
    </xf>
    <xf numFmtId="0" fontId="11" fillId="0" borderId="4" xfId="4" applyFont="1" applyBorder="1" applyAlignment="1">
      <alignment horizontal="right" vertical="center" wrapText="1"/>
    </xf>
    <xf numFmtId="0" fontId="9" fillId="0" borderId="4" xfId="4" applyFont="1" applyBorder="1" applyAlignment="1">
      <alignment horizontal="center" vertical="center" wrapText="1"/>
    </xf>
    <xf numFmtId="4" fontId="9" fillId="0" borderId="4" xfId="4" applyNumberFormat="1" applyFont="1" applyBorder="1" applyAlignment="1">
      <alignment horizontal="center" vertical="center" wrapText="1"/>
    </xf>
    <xf numFmtId="0" fontId="9" fillId="0" borderId="4" xfId="4" applyFont="1" applyFill="1" applyBorder="1" applyAlignment="1">
      <alignment vertical="center"/>
    </xf>
    <xf numFmtId="0" fontId="9" fillId="0" borderId="4" xfId="4" applyFont="1" applyFill="1" applyBorder="1" applyAlignment="1">
      <alignment vertical="center" wrapText="1"/>
    </xf>
    <xf numFmtId="0" fontId="9" fillId="0" borderId="4" xfId="4" applyFont="1" applyBorder="1" applyAlignment="1">
      <alignment horizontal="center" vertical="center"/>
    </xf>
    <xf numFmtId="4" fontId="9" fillId="0" borderId="4" xfId="4" applyNumberFormat="1" applyFont="1" applyBorder="1" applyAlignment="1">
      <alignment vertical="center"/>
    </xf>
    <xf numFmtId="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4" fontId="9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4" fontId="10" fillId="0" borderId="4" xfId="0" applyNumberFormat="1" applyFont="1" applyBorder="1" applyAlignment="1">
      <alignment vertical="center"/>
    </xf>
    <xf numFmtId="4" fontId="15" fillId="0" borderId="4" xfId="0" applyNumberFormat="1" applyFont="1" applyBorder="1" applyAlignment="1">
      <alignment vertical="center"/>
    </xf>
    <xf numFmtId="0" fontId="11" fillId="0" borderId="4" xfId="0" applyFont="1" applyBorder="1" applyAlignment="1">
      <alignment horizontal="right" vertical="center" wrapText="1"/>
    </xf>
    <xf numFmtId="0" fontId="27" fillId="0" borderId="0" xfId="3" applyFont="1"/>
    <xf numFmtId="0" fontId="11" fillId="0" borderId="4" xfId="4" applyFont="1" applyBorder="1" applyAlignment="1">
      <alignment horizontal="center" vertical="center" wrapText="1"/>
    </xf>
    <xf numFmtId="0" fontId="18" fillId="0" borderId="4" xfId="6" applyFont="1" applyBorder="1" applyAlignment="1">
      <alignment vertical="center"/>
    </xf>
    <xf numFmtId="2" fontId="11" fillId="0" borderId="11" xfId="4" applyNumberFormat="1" applyFont="1" applyBorder="1" applyAlignment="1">
      <alignment horizontal="center" vertical="center"/>
    </xf>
    <xf numFmtId="4" fontId="11" fillId="0" borderId="11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center" vertical="center"/>
    </xf>
    <xf numFmtId="4" fontId="11" fillId="0" borderId="10" xfId="4" applyNumberFormat="1" applyFont="1" applyBorder="1" applyAlignment="1">
      <alignment horizontal="center" vertical="center" wrapText="1"/>
    </xf>
    <xf numFmtId="4" fontId="10" fillId="0" borderId="11" xfId="4" applyNumberFormat="1" applyFont="1" applyBorder="1" applyAlignment="1">
      <alignment horizontal="center" vertical="center" wrapText="1"/>
    </xf>
    <xf numFmtId="4" fontId="10" fillId="0" borderId="10" xfId="4" applyNumberFormat="1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9" fillId="0" borderId="10" xfId="6" applyNumberFormat="1" applyFont="1" applyBorder="1" applyAlignment="1">
      <alignment horizontal="center" vertical="center" wrapText="1"/>
    </xf>
    <xf numFmtId="0" fontId="10" fillId="3" borderId="4" xfId="4" applyFont="1" applyFill="1" applyBorder="1" applyAlignment="1">
      <alignment horizontal="center" vertical="center" wrapText="1"/>
    </xf>
    <xf numFmtId="4" fontId="10" fillId="3" borderId="4" xfId="4" applyNumberFormat="1" applyFont="1" applyFill="1" applyBorder="1" applyAlignment="1">
      <alignment horizontal="center" vertical="center" wrapText="1"/>
    </xf>
    <xf numFmtId="0" fontId="9" fillId="3" borderId="4" xfId="4" applyFont="1" applyFill="1" applyBorder="1" applyAlignment="1">
      <alignment horizontal="center" vertical="center" wrapText="1"/>
    </xf>
    <xf numFmtId="4" fontId="9" fillId="3" borderId="4" xfId="4" applyNumberFormat="1" applyFont="1" applyFill="1" applyBorder="1" applyAlignment="1">
      <alignment horizontal="center" vertical="center" wrapText="1"/>
    </xf>
    <xf numFmtId="0" fontId="10" fillId="3" borderId="1" xfId="4" applyFont="1" applyFill="1" applyBorder="1" applyAlignment="1">
      <alignment vertical="center" wrapText="1"/>
    </xf>
    <xf numFmtId="0" fontId="29" fillId="0" borderId="0" xfId="2" applyFont="1" applyAlignment="1">
      <alignment horizontal="center" wrapText="1"/>
    </xf>
    <xf numFmtId="0" fontId="14" fillId="0" borderId="9" xfId="3" applyFont="1" applyBorder="1" applyAlignment="1">
      <alignment horizontal="center" vertical="top" wrapText="1"/>
    </xf>
    <xf numFmtId="0" fontId="14" fillId="0" borderId="4" xfId="3" applyFont="1" applyBorder="1" applyAlignment="1">
      <alignment horizontal="left" vertical="center" wrapText="1"/>
    </xf>
    <xf numFmtId="0" fontId="15" fillId="0" borderId="0" xfId="3" applyFont="1"/>
    <xf numFmtId="4" fontId="15" fillId="0" borderId="0" xfId="3" applyNumberFormat="1" applyFont="1"/>
    <xf numFmtId="0" fontId="15" fillId="0" borderId="5" xfId="3" applyFont="1" applyBorder="1" applyAlignment="1">
      <alignment horizontal="center" vertical="center" wrapText="1"/>
    </xf>
    <xf numFmtId="0" fontId="11" fillId="0" borderId="5" xfId="3" applyFont="1" applyBorder="1" applyAlignment="1" applyProtection="1">
      <alignment horizontal="center" vertical="center"/>
      <protection locked="0"/>
    </xf>
    <xf numFmtId="0" fontId="11" fillId="0" borderId="5" xfId="3" applyFont="1" applyBorder="1" applyAlignment="1">
      <alignment horizontal="center" vertical="center" wrapText="1"/>
    </xf>
    <xf numFmtId="0" fontId="11" fillId="6" borderId="5" xfId="3" applyFont="1" applyFill="1" applyBorder="1" applyAlignment="1" applyProtection="1">
      <alignment horizontal="center" vertical="center"/>
      <protection locked="0"/>
    </xf>
    <xf numFmtId="0" fontId="11" fillId="6" borderId="5" xfId="3" applyFont="1" applyFill="1" applyBorder="1" applyAlignment="1" applyProtection="1">
      <alignment vertical="center" wrapText="1"/>
      <protection locked="0"/>
    </xf>
    <xf numFmtId="0" fontId="15" fillId="0" borderId="5" xfId="3" applyFont="1" applyBorder="1" applyAlignment="1" applyProtection="1">
      <alignment horizontal="center" vertical="center"/>
      <protection locked="0"/>
    </xf>
    <xf numFmtId="0" fontId="15" fillId="4" borderId="5" xfId="3" applyFont="1" applyFill="1" applyBorder="1" applyAlignment="1" applyProtection="1">
      <alignment horizontal="center" vertical="center"/>
      <protection locked="0"/>
    </xf>
    <xf numFmtId="0" fontId="15" fillId="0" borderId="5" xfId="3" applyFont="1" applyBorder="1" applyAlignment="1" applyProtection="1">
      <alignment vertical="center" wrapText="1"/>
      <protection locked="0"/>
    </xf>
    <xf numFmtId="0" fontId="15" fillId="0" borderId="28" xfId="3" applyFont="1" applyBorder="1" applyAlignment="1" applyProtection="1">
      <alignment horizontal="center" vertical="center"/>
      <protection locked="0"/>
    </xf>
    <xf numFmtId="4" fontId="15" fillId="0" borderId="5" xfId="3" applyNumberFormat="1" applyFont="1" applyBorder="1" applyAlignment="1" applyProtection="1">
      <alignment horizontal="center" vertical="center"/>
      <protection locked="0"/>
    </xf>
    <xf numFmtId="0" fontId="15" fillId="0" borderId="31" xfId="3" applyFont="1" applyBorder="1" applyAlignment="1" applyProtection="1">
      <alignment vertical="center" wrapText="1"/>
      <protection locked="0"/>
    </xf>
    <xf numFmtId="0" fontId="15" fillId="4" borderId="29" xfId="3" applyFont="1" applyFill="1" applyBorder="1" applyAlignment="1" applyProtection="1">
      <alignment vertical="center" wrapText="1"/>
      <protection locked="0"/>
    </xf>
    <xf numFmtId="0" fontId="15" fillId="0" borderId="30" xfId="3" applyFont="1" applyBorder="1" applyAlignment="1" applyProtection="1">
      <alignment horizontal="center" vertical="center"/>
      <protection locked="0"/>
    </xf>
    <xf numFmtId="0" fontId="11" fillId="0" borderId="30" xfId="3" applyFont="1" applyBorder="1" applyAlignment="1" applyProtection="1">
      <alignment horizontal="center" vertical="center"/>
      <protection locked="0"/>
    </xf>
    <xf numFmtId="0" fontId="11" fillId="0" borderId="30" xfId="3" applyFont="1" applyBorder="1" applyAlignment="1" applyProtection="1">
      <alignment vertical="center" wrapText="1"/>
      <protection locked="0"/>
    </xf>
    <xf numFmtId="4" fontId="15" fillId="0" borderId="30" xfId="3" applyNumberFormat="1" applyFont="1" applyBorder="1" applyAlignment="1" applyProtection="1">
      <alignment horizontal="center" vertical="center"/>
      <protection locked="0"/>
    </xf>
    <xf numFmtId="0" fontId="15" fillId="0" borderId="4" xfId="3" applyFont="1" applyBorder="1" applyAlignment="1" applyProtection="1">
      <alignment horizontal="center" vertical="center"/>
      <protection locked="0"/>
    </xf>
    <xf numFmtId="0" fontId="15" fillId="4" borderId="4" xfId="3" applyFont="1" applyFill="1" applyBorder="1" applyAlignment="1" applyProtection="1">
      <alignment horizontal="center" vertical="center"/>
      <protection locked="0"/>
    </xf>
    <xf numFmtId="0" fontId="21" fillId="0" borderId="4" xfId="3" applyFont="1" applyBorder="1" applyAlignment="1" applyProtection="1">
      <alignment vertical="center" wrapText="1"/>
      <protection locked="0"/>
    </xf>
    <xf numFmtId="4" fontId="15" fillId="0" borderId="4" xfId="3" applyNumberFormat="1" applyFont="1" applyBorder="1" applyAlignment="1" applyProtection="1">
      <alignment horizontal="center" vertical="center"/>
      <protection locked="0"/>
    </xf>
    <xf numFmtId="0" fontId="11" fillId="0" borderId="4" xfId="3" applyFont="1" applyBorder="1" applyAlignment="1" applyProtection="1">
      <alignment horizontal="center" vertical="center"/>
      <protection locked="0"/>
    </xf>
    <xf numFmtId="0" fontId="11" fillId="0" borderId="4" xfId="3" applyFont="1" applyBorder="1" applyAlignment="1" applyProtection="1">
      <alignment vertical="center" wrapText="1"/>
      <protection locked="0"/>
    </xf>
    <xf numFmtId="4" fontId="11" fillId="0" borderId="4" xfId="3" applyNumberFormat="1" applyFont="1" applyBorder="1" applyAlignment="1" applyProtection="1">
      <alignment horizontal="center" vertical="center"/>
      <protection locked="0"/>
    </xf>
    <xf numFmtId="0" fontId="24" fillId="0" borderId="2" xfId="0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/>
    </xf>
    <xf numFmtId="4" fontId="24" fillId="0" borderId="3" xfId="0" applyNumberFormat="1" applyFont="1" applyFill="1" applyBorder="1" applyAlignment="1">
      <alignment horizontal="center" vertical="center"/>
    </xf>
    <xf numFmtId="0" fontId="23" fillId="5" borderId="4" xfId="1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/>
    </xf>
    <xf numFmtId="0" fontId="23" fillId="5" borderId="4" xfId="1" applyFont="1" applyFill="1" applyBorder="1" applyAlignment="1">
      <alignment horizontal="left" vertical="center" wrapText="1"/>
    </xf>
    <xf numFmtId="0" fontId="24" fillId="0" borderId="4" xfId="1" applyFont="1" applyBorder="1" applyAlignment="1">
      <alignment horizontal="center" vertical="center"/>
    </xf>
    <xf numFmtId="0" fontId="24" fillId="0" borderId="4" xfId="1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/>
    </xf>
    <xf numFmtId="2" fontId="24" fillId="0" borderId="4" xfId="0" applyNumberFormat="1" applyFont="1" applyBorder="1" applyAlignment="1">
      <alignment horizontal="center" vertical="center"/>
    </xf>
    <xf numFmtId="4" fontId="24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 vertical="center" wrapText="1"/>
    </xf>
    <xf numFmtId="4" fontId="23" fillId="0" borderId="4" xfId="0" applyNumberFormat="1" applyFont="1" applyFill="1" applyBorder="1" applyAlignment="1">
      <alignment horizontal="center" vertical="center" wrapText="1"/>
    </xf>
    <xf numFmtId="0" fontId="24" fillId="0" borderId="0" xfId="0" applyFont="1"/>
    <xf numFmtId="4" fontId="24" fillId="0" borderId="0" xfId="0" applyNumberFormat="1" applyFont="1" applyAlignment="1">
      <alignment horizontal="center" vertical="center"/>
    </xf>
    <xf numFmtId="0" fontId="18" fillId="0" borderId="4" xfId="6" applyFont="1" applyFill="1" applyBorder="1" applyAlignment="1">
      <alignment vertical="center" wrapText="1"/>
    </xf>
    <xf numFmtId="0" fontId="18" fillId="0" borderId="4" xfId="6" applyFont="1" applyFill="1" applyBorder="1" applyAlignment="1">
      <alignment horizontal="center" vertical="center"/>
    </xf>
    <xf numFmtId="4" fontId="18" fillId="0" borderId="4" xfId="6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vertical="center"/>
    </xf>
    <xf numFmtId="0" fontId="10" fillId="0" borderId="4" xfId="4" applyFont="1" applyFill="1" applyBorder="1" applyAlignment="1">
      <alignment vertical="center"/>
    </xf>
    <xf numFmtId="0" fontId="11" fillId="0" borderId="4" xfId="4" applyFont="1" applyFill="1" applyBorder="1" applyAlignment="1">
      <alignment horizontal="right" vertical="center" wrapText="1"/>
    </xf>
    <xf numFmtId="0" fontId="10" fillId="0" borderId="4" xfId="4" applyFont="1" applyFill="1" applyBorder="1" applyAlignment="1">
      <alignment horizontal="center" vertical="center"/>
    </xf>
    <xf numFmtId="4" fontId="10" fillId="0" borderId="4" xfId="4" applyNumberFormat="1" applyFont="1" applyFill="1" applyBorder="1" applyAlignment="1">
      <alignment vertical="center"/>
    </xf>
    <xf numFmtId="0" fontId="9" fillId="0" borderId="4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left" vertical="center" wrapText="1"/>
    </xf>
    <xf numFmtId="4" fontId="9" fillId="0" borderId="4" xfId="4" applyNumberFormat="1" applyFont="1" applyFill="1" applyBorder="1" applyAlignment="1">
      <alignment horizontal="center" vertical="center" wrapText="1"/>
    </xf>
    <xf numFmtId="0" fontId="8" fillId="0" borderId="0" xfId="4" applyFont="1" applyFill="1"/>
    <xf numFmtId="0" fontId="8" fillId="0" borderId="0" xfId="4" applyFont="1" applyFill="1" applyAlignment="1">
      <alignment wrapText="1"/>
    </xf>
    <xf numFmtId="4" fontId="8" fillId="0" borderId="0" xfId="4" applyNumberFormat="1" applyFont="1" applyFill="1"/>
    <xf numFmtId="0" fontId="10" fillId="0" borderId="0" xfId="4" applyFont="1" applyFill="1" applyAlignment="1">
      <alignment horizontal="center"/>
    </xf>
    <xf numFmtId="0" fontId="9" fillId="0" borderId="0" xfId="4" applyFont="1" applyFill="1"/>
    <xf numFmtId="0" fontId="9" fillId="0" borderId="0" xfId="4" applyFont="1" applyFill="1" applyAlignment="1">
      <alignment wrapText="1"/>
    </xf>
    <xf numFmtId="0" fontId="9" fillId="0" borderId="0" xfId="4" applyFont="1" applyFill="1" applyAlignment="1">
      <alignment horizontal="center"/>
    </xf>
    <xf numFmtId="4" fontId="9" fillId="0" borderId="0" xfId="4" applyNumberFormat="1" applyFont="1" applyFill="1"/>
    <xf numFmtId="4" fontId="10" fillId="0" borderId="11" xfId="4" applyNumberFormat="1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4" fontId="10" fillId="0" borderId="4" xfId="4" applyNumberFormat="1" applyFont="1" applyFill="1" applyBorder="1" applyAlignment="1">
      <alignment horizontal="center" vertical="center" wrapText="1"/>
    </xf>
    <xf numFmtId="4" fontId="10" fillId="0" borderId="10" xfId="4" applyNumberFormat="1" applyFont="1" applyFill="1" applyBorder="1" applyAlignment="1">
      <alignment horizontal="center" vertical="center" wrapText="1"/>
    </xf>
    <xf numFmtId="0" fontId="10" fillId="0" borderId="14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3" fontId="10" fillId="0" borderId="4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vertical="center" wrapText="1"/>
    </xf>
    <xf numFmtId="16" fontId="10" fillId="0" borderId="22" xfId="4" applyNumberFormat="1" applyFont="1" applyFill="1" applyBorder="1" applyAlignment="1">
      <alignment horizontal="left" vertical="center" wrapText="1"/>
    </xf>
    <xf numFmtId="0" fontId="9" fillId="0" borderId="17" xfId="4" applyFont="1" applyFill="1" applyBorder="1" applyAlignment="1">
      <alignment horizontal="right" vertical="top" wrapText="1"/>
    </xf>
    <xf numFmtId="0" fontId="9" fillId="0" borderId="20" xfId="4" applyFont="1" applyFill="1" applyBorder="1" applyAlignment="1">
      <alignment horizontal="right" vertical="top" wrapText="1"/>
    </xf>
    <xf numFmtId="0" fontId="9" fillId="0" borderId="17" xfId="4" applyFont="1" applyFill="1" applyBorder="1" applyAlignment="1">
      <alignment horizontal="left" vertical="top" wrapText="1"/>
    </xf>
    <xf numFmtId="0" fontId="9" fillId="0" borderId="20" xfId="4" applyFont="1" applyFill="1" applyBorder="1" applyAlignment="1">
      <alignment horizontal="left" vertical="top" wrapText="1"/>
    </xf>
    <xf numFmtId="0" fontId="9" fillId="0" borderId="21" xfId="4" applyFont="1" applyFill="1" applyBorder="1" applyAlignment="1">
      <alignment horizontal="right" vertical="top" wrapText="1"/>
    </xf>
    <xf numFmtId="0" fontId="9" fillId="0" borderId="21" xfId="4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top" wrapText="1"/>
    </xf>
    <xf numFmtId="49" fontId="9" fillId="0" borderId="17" xfId="4" applyNumberFormat="1" applyFont="1" applyFill="1" applyBorder="1" applyAlignment="1">
      <alignment horizontal="right" vertical="top" wrapText="1"/>
    </xf>
    <xf numFmtId="49" fontId="9" fillId="0" borderId="20" xfId="4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9" fillId="0" borderId="17" xfId="4" applyFont="1" applyFill="1" applyBorder="1" applyAlignment="1">
      <alignment horizontal="left" vertical="top" wrapText="1"/>
    </xf>
    <xf numFmtId="0" fontId="9" fillId="0" borderId="17" xfId="4" applyFont="1" applyFill="1" applyBorder="1" applyAlignment="1">
      <alignment horizontal="right" vertical="top" wrapText="1"/>
    </xf>
    <xf numFmtId="4" fontId="9" fillId="0" borderId="17" xfId="4" applyNumberFormat="1" applyFont="1" applyFill="1" applyBorder="1" applyAlignment="1">
      <alignment horizontal="right" vertical="top" wrapText="1"/>
    </xf>
    <xf numFmtId="49" fontId="9" fillId="0" borderId="17" xfId="4" applyNumberFormat="1" applyFont="1" applyFill="1" applyBorder="1" applyAlignment="1">
      <alignment horizontal="left" vertical="top" wrapText="1"/>
    </xf>
    <xf numFmtId="4" fontId="8" fillId="0" borderId="0" xfId="4" applyNumberFormat="1" applyFont="1" applyFill="1" applyAlignment="1">
      <alignment horizontal="center"/>
    </xf>
    <xf numFmtId="4" fontId="9" fillId="0" borderId="0" xfId="4" applyNumberFormat="1" applyFont="1" applyFill="1" applyAlignment="1">
      <alignment horizontal="center"/>
    </xf>
    <xf numFmtId="4" fontId="10" fillId="0" borderId="4" xfId="4" applyNumberFormat="1" applyFont="1" applyFill="1" applyBorder="1" applyAlignment="1">
      <alignment horizontal="center" vertical="center"/>
    </xf>
    <xf numFmtId="4" fontId="9" fillId="0" borderId="0" xfId="4" applyNumberFormat="1" applyFont="1" applyAlignment="1">
      <alignment horizontal="center"/>
    </xf>
    <xf numFmtId="2" fontId="9" fillId="0" borderId="17" xfId="4" applyNumberFormat="1" applyFont="1" applyFill="1" applyBorder="1" applyAlignment="1">
      <alignment horizontal="center" vertical="top" wrapText="1"/>
    </xf>
    <xf numFmtId="0" fontId="9" fillId="0" borderId="17" xfId="4" applyFont="1" applyFill="1" applyBorder="1" applyAlignment="1">
      <alignment horizontal="center" vertical="top" wrapText="1"/>
    </xf>
    <xf numFmtId="4" fontId="8" fillId="0" borderId="0" xfId="4" applyNumberFormat="1" applyFont="1" applyAlignment="1">
      <alignment horizontal="center"/>
    </xf>
    <xf numFmtId="4" fontId="9" fillId="0" borderId="4" xfId="0" applyNumberFormat="1" applyFont="1" applyBorder="1" applyAlignment="1">
      <alignment horizontal="center" vertical="center"/>
    </xf>
    <xf numFmtId="4" fontId="10" fillId="0" borderId="4" xfId="4" applyNumberFormat="1" applyFont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7" fillId="0" borderId="0" xfId="6" applyNumberFormat="1" applyFont="1" applyAlignment="1">
      <alignment horizontal="center"/>
    </xf>
    <xf numFmtId="4" fontId="18" fillId="0" borderId="0" xfId="6" applyNumberFormat="1" applyFont="1" applyAlignment="1">
      <alignment horizontal="center"/>
    </xf>
    <xf numFmtId="4" fontId="18" fillId="0" borderId="4" xfId="6" applyNumberFormat="1" applyFont="1" applyBorder="1" applyAlignment="1">
      <alignment horizontal="center" vertical="center"/>
    </xf>
    <xf numFmtId="4" fontId="19" fillId="0" borderId="4" xfId="6" applyNumberFormat="1" applyFont="1" applyBorder="1" applyAlignment="1">
      <alignment horizontal="center" vertical="center"/>
    </xf>
    <xf numFmtId="4" fontId="18" fillId="0" borderId="4" xfId="6" applyNumberFormat="1" applyFont="1" applyFill="1" applyBorder="1" applyAlignment="1">
      <alignment horizontal="center" vertical="center"/>
    </xf>
    <xf numFmtId="4" fontId="9" fillId="0" borderId="4" xfId="4" applyNumberFormat="1" applyFont="1" applyBorder="1" applyAlignment="1">
      <alignment horizontal="center" vertical="center"/>
    </xf>
    <xf numFmtId="0" fontId="14" fillId="0" borderId="27" xfId="3" applyFont="1" applyBorder="1" applyAlignment="1">
      <alignment horizontal="center" vertical="top" wrapText="1"/>
    </xf>
    <xf numFmtId="0" fontId="14" fillId="7" borderId="27" xfId="3" applyFont="1" applyFill="1" applyBorder="1" applyAlignment="1">
      <alignment horizontal="center" vertical="top" wrapText="1"/>
    </xf>
    <xf numFmtId="0" fontId="31" fillId="5" borderId="32" xfId="3" applyFont="1" applyFill="1" applyBorder="1" applyAlignment="1">
      <alignment horizontal="center" vertical="center" wrapText="1"/>
    </xf>
    <xf numFmtId="0" fontId="32" fillId="5" borderId="12" xfId="3" applyFont="1" applyFill="1" applyBorder="1" applyAlignment="1">
      <alignment horizontal="center" vertical="center"/>
    </xf>
    <xf numFmtId="164" fontId="31" fillId="5" borderId="33" xfId="3" applyNumberFormat="1" applyFont="1" applyFill="1" applyBorder="1" applyAlignment="1">
      <alignment horizontal="center" vertical="center" wrapText="1"/>
    </xf>
    <xf numFmtId="0" fontId="31" fillId="5" borderId="34" xfId="3" applyFont="1" applyFill="1" applyBorder="1" applyAlignment="1">
      <alignment horizontal="center" vertical="center" wrapText="1"/>
    </xf>
    <xf numFmtId="0" fontId="32" fillId="5" borderId="15" xfId="3" applyFont="1" applyFill="1" applyBorder="1" applyAlignment="1">
      <alignment horizontal="center" vertical="center"/>
    </xf>
    <xf numFmtId="164" fontId="31" fillId="5" borderId="35" xfId="3" applyNumberFormat="1" applyFont="1" applyFill="1" applyBorder="1" applyAlignment="1">
      <alignment horizontal="center" vertical="center" wrapText="1"/>
    </xf>
    <xf numFmtId="0" fontId="31" fillId="5" borderId="36" xfId="3" applyFont="1" applyFill="1" applyBorder="1" applyAlignment="1">
      <alignment horizontal="center" vertical="center" wrapText="1"/>
    </xf>
    <xf numFmtId="0" fontId="32" fillId="5" borderId="37" xfId="3" applyFont="1" applyFill="1" applyBorder="1" applyAlignment="1">
      <alignment horizontal="center" vertical="center"/>
    </xf>
    <xf numFmtId="164" fontId="31" fillId="5" borderId="38" xfId="3" applyNumberFormat="1" applyFont="1" applyFill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 wrapText="1"/>
    </xf>
    <xf numFmtId="0" fontId="14" fillId="0" borderId="0" xfId="3" applyFont="1" applyBorder="1" applyAlignment="1">
      <alignment vertical="center"/>
    </xf>
    <xf numFmtId="164" fontId="14" fillId="0" borderId="0" xfId="3" applyNumberFormat="1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top" wrapText="1"/>
    </xf>
    <xf numFmtId="0" fontId="14" fillId="0" borderId="13" xfId="3" applyFont="1" applyBorder="1" applyAlignment="1">
      <alignment horizontal="center" vertical="top" wrapText="1"/>
    </xf>
    <xf numFmtId="0" fontId="23" fillId="0" borderId="33" xfId="3" applyFont="1" applyBorder="1" applyAlignment="1">
      <alignment horizontal="center" vertical="top" wrapText="1"/>
    </xf>
    <xf numFmtId="0" fontId="14" fillId="0" borderId="40" xfId="3" applyFont="1" applyBorder="1" applyAlignment="1">
      <alignment horizontal="center" vertical="top" wrapText="1"/>
    </xf>
    <xf numFmtId="0" fontId="14" fillId="0" borderId="38" xfId="3" applyFont="1" applyBorder="1" applyAlignment="1">
      <alignment horizontal="center" vertical="top" wrapText="1"/>
    </xf>
    <xf numFmtId="0" fontId="14" fillId="7" borderId="41" xfId="3" applyFont="1" applyFill="1" applyBorder="1" applyAlignment="1">
      <alignment horizontal="center" vertical="top" wrapText="1"/>
    </xf>
    <xf numFmtId="0" fontId="14" fillId="7" borderId="42" xfId="3" applyFont="1" applyFill="1" applyBorder="1" applyAlignment="1">
      <alignment horizontal="center" vertical="top" wrapText="1"/>
    </xf>
    <xf numFmtId="0" fontId="14" fillId="0" borderId="43" xfId="3" applyFont="1" applyBorder="1" applyAlignment="1">
      <alignment horizontal="center" vertical="center" wrapText="1"/>
    </xf>
    <xf numFmtId="164" fontId="14" fillId="0" borderId="44" xfId="3" applyNumberFormat="1" applyFont="1" applyFill="1" applyBorder="1" applyAlignment="1">
      <alignment horizontal="center" vertical="center" wrapText="1"/>
    </xf>
    <xf numFmtId="0" fontId="14" fillId="0" borderId="32" xfId="3" applyFont="1" applyBorder="1" applyAlignment="1">
      <alignment horizontal="center" vertical="center" wrapText="1"/>
    </xf>
    <xf numFmtId="164" fontId="14" fillId="0" borderId="33" xfId="3" applyNumberFormat="1" applyFont="1" applyBorder="1" applyAlignment="1">
      <alignment horizontal="center" vertical="center" wrapText="1"/>
    </xf>
    <xf numFmtId="0" fontId="14" fillId="0" borderId="34" xfId="3" applyFont="1" applyBorder="1" applyAlignment="1">
      <alignment horizontal="center" vertical="center" wrapText="1"/>
    </xf>
    <xf numFmtId="164" fontId="14" fillId="0" borderId="35" xfId="3" applyNumberFormat="1" applyFont="1" applyBorder="1" applyAlignment="1">
      <alignment horizontal="center" vertical="center" wrapText="1"/>
    </xf>
    <xf numFmtId="0" fontId="14" fillId="0" borderId="36" xfId="3" applyFont="1" applyBorder="1" applyAlignment="1">
      <alignment horizontal="center" vertical="center" wrapText="1"/>
    </xf>
    <xf numFmtId="164" fontId="14" fillId="0" borderId="38" xfId="3" applyNumberFormat="1" applyFont="1" applyBorder="1" applyAlignment="1">
      <alignment horizontal="center" vertical="center" wrapText="1"/>
    </xf>
    <xf numFmtId="0" fontId="14" fillId="0" borderId="41" xfId="3" applyFont="1" applyBorder="1" applyAlignment="1">
      <alignment horizontal="center" vertical="top" wrapText="1"/>
    </xf>
    <xf numFmtId="0" fontId="14" fillId="0" borderId="42" xfId="3" applyFont="1" applyBorder="1" applyAlignment="1">
      <alignment horizontal="center" vertical="top" wrapText="1"/>
    </xf>
    <xf numFmtId="0" fontId="14" fillId="0" borderId="43" xfId="3" applyFont="1" applyBorder="1" applyAlignment="1">
      <alignment horizontal="center" vertical="top" wrapText="1"/>
    </xf>
    <xf numFmtId="164" fontId="14" fillId="0" borderId="44" xfId="3" applyNumberFormat="1" applyFont="1" applyBorder="1" applyAlignment="1">
      <alignment horizontal="center" vertical="center" wrapText="1"/>
    </xf>
    <xf numFmtId="0" fontId="14" fillId="0" borderId="12" xfId="3" applyFont="1" applyBorder="1" applyAlignment="1">
      <alignment horizontal="center" vertical="center"/>
    </xf>
    <xf numFmtId="0" fontId="14" fillId="0" borderId="15" xfId="3" applyFont="1" applyBorder="1" applyAlignment="1">
      <alignment horizontal="center" vertical="center"/>
    </xf>
    <xf numFmtId="0" fontId="14" fillId="0" borderId="37" xfId="3" applyFont="1" applyBorder="1" applyAlignment="1">
      <alignment horizontal="center" vertical="center"/>
    </xf>
    <xf numFmtId="4" fontId="9" fillId="0" borderId="17" xfId="4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center" wrapText="1"/>
    </xf>
    <xf numFmtId="0" fontId="29" fillId="0" borderId="0" xfId="2" applyFont="1" applyAlignment="1">
      <alignment horizontal="center" wrapText="1"/>
    </xf>
    <xf numFmtId="0" fontId="14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 wrapText="1"/>
    </xf>
    <xf numFmtId="0" fontId="14" fillId="0" borderId="0" xfId="4" applyFont="1" applyAlignment="1">
      <alignment horizontal="left"/>
    </xf>
    <xf numFmtId="0" fontId="14" fillId="0" borderId="0" xfId="4" applyFont="1" applyAlignment="1">
      <alignment horizontal="center"/>
    </xf>
    <xf numFmtId="0" fontId="11" fillId="0" borderId="0" xfId="4" applyFont="1" applyAlignment="1">
      <alignment horizontal="center"/>
    </xf>
    <xf numFmtId="0" fontId="11" fillId="0" borderId="5" xfId="3" applyFont="1" applyBorder="1" applyAlignment="1" applyProtection="1">
      <alignment horizontal="center" vertical="center" wrapText="1"/>
      <protection locked="0"/>
    </xf>
    <xf numFmtId="0" fontId="11" fillId="0" borderId="5" xfId="3" applyFont="1" applyBorder="1" applyAlignment="1">
      <alignment horizontal="center" vertical="center" wrapText="1"/>
    </xf>
    <xf numFmtId="0" fontId="10" fillId="0" borderId="1" xfId="4" applyFont="1" applyBorder="1" applyAlignment="1">
      <alignment horizontal="left" vertical="center" wrapText="1"/>
    </xf>
    <xf numFmtId="0" fontId="10" fillId="0" borderId="3" xfId="4" applyFont="1" applyBorder="1" applyAlignment="1">
      <alignment horizontal="left" vertical="center" wrapText="1"/>
    </xf>
    <xf numFmtId="0" fontId="10" fillId="3" borderId="1" xfId="4" applyFont="1" applyFill="1" applyBorder="1" applyAlignment="1">
      <alignment horizontal="left" vertical="center" wrapText="1"/>
    </xf>
    <xf numFmtId="0" fontId="10" fillId="3" borderId="3" xfId="4" applyFont="1" applyFill="1" applyBorder="1" applyAlignment="1">
      <alignment horizontal="left" vertical="center" wrapText="1"/>
    </xf>
    <xf numFmtId="0" fontId="10" fillId="3" borderId="1" xfId="4" applyFont="1" applyFill="1" applyBorder="1" applyAlignment="1">
      <alignment horizontal="center" vertical="center" wrapText="1"/>
    </xf>
    <xf numFmtId="0" fontId="10" fillId="3" borderId="3" xfId="4" applyFont="1" applyFill="1" applyBorder="1" applyAlignment="1">
      <alignment horizontal="center" vertical="center" wrapText="1"/>
    </xf>
    <xf numFmtId="0" fontId="10" fillId="0" borderId="4" xfId="4" applyFont="1" applyBorder="1" applyAlignment="1">
      <alignment horizontal="left" vertical="center" wrapText="1"/>
    </xf>
    <xf numFmtId="0" fontId="11" fillId="0" borderId="4" xfId="4" applyFont="1" applyBorder="1" applyAlignment="1">
      <alignment horizontal="center" vertical="center" wrapText="1"/>
    </xf>
    <xf numFmtId="0" fontId="11" fillId="0" borderId="11" xfId="4" applyFont="1" applyBorder="1" applyAlignment="1">
      <alignment horizontal="center" vertical="center" wrapText="1"/>
    </xf>
    <xf numFmtId="0" fontId="11" fillId="0" borderId="10" xfId="4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vertical="center"/>
    </xf>
    <xf numFmtId="0" fontId="8" fillId="0" borderId="0" xfId="4" applyFont="1" applyAlignment="1">
      <alignment horizontal="left"/>
    </xf>
    <xf numFmtId="0" fontId="8" fillId="0" borderId="0" xfId="4" applyFont="1" applyAlignment="1">
      <alignment horizontal="center" wrapText="1"/>
    </xf>
    <xf numFmtId="0" fontId="8" fillId="0" borderId="0" xfId="4" applyFont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3" borderId="1" xfId="4" applyFont="1" applyFill="1" applyBorder="1" applyAlignment="1">
      <alignment horizontal="center" vertical="center" wrapText="1"/>
    </xf>
    <xf numFmtId="0" fontId="11" fillId="3" borderId="2" xfId="4" applyFont="1" applyFill="1" applyBorder="1" applyAlignment="1">
      <alignment horizontal="center" vertical="center" wrapText="1"/>
    </xf>
    <xf numFmtId="0" fontId="11" fillId="3" borderId="3" xfId="4" applyFont="1" applyFill="1" applyBorder="1" applyAlignment="1">
      <alignment horizontal="center" vertical="center" wrapText="1"/>
    </xf>
    <xf numFmtId="0" fontId="11" fillId="0" borderId="0" xfId="5" applyFont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3" borderId="4" xfId="4" applyFont="1" applyFill="1" applyBorder="1" applyAlignment="1">
      <alignment horizontal="left" vertical="center" wrapText="1"/>
    </xf>
    <xf numFmtId="0" fontId="10" fillId="0" borderId="1" xfId="4" applyFont="1" applyBorder="1" applyAlignment="1">
      <alignment horizontal="left" vertical="center"/>
    </xf>
    <xf numFmtId="0" fontId="10" fillId="0" borderId="3" xfId="4" applyFont="1" applyBorder="1" applyAlignment="1">
      <alignment horizontal="left" vertical="center"/>
    </xf>
    <xf numFmtId="0" fontId="10" fillId="0" borderId="0" xfId="4" applyFont="1" applyAlignment="1">
      <alignment horizontal="center"/>
    </xf>
    <xf numFmtId="0" fontId="10" fillId="0" borderId="11" xfId="4" applyFont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left" vertical="center" wrapText="1"/>
    </xf>
    <xf numFmtId="0" fontId="10" fillId="0" borderId="23" xfId="4" applyFont="1" applyFill="1" applyBorder="1" applyAlignment="1">
      <alignment horizontal="left" vertical="center" wrapText="1"/>
    </xf>
    <xf numFmtId="0" fontId="10" fillId="0" borderId="24" xfId="4" applyFont="1" applyFill="1" applyBorder="1" applyAlignment="1">
      <alignment horizontal="left" vertical="center" wrapText="1"/>
    </xf>
    <xf numFmtId="0" fontId="10" fillId="0" borderId="25" xfId="4" applyFont="1" applyFill="1" applyBorder="1" applyAlignment="1">
      <alignment horizontal="left" vertical="center" wrapText="1"/>
    </xf>
    <xf numFmtId="0" fontId="9" fillId="0" borderId="17" xfId="4" applyFont="1" applyFill="1" applyBorder="1" applyAlignment="1">
      <alignment horizontal="left" vertical="top" wrapText="1"/>
    </xf>
    <xf numFmtId="0" fontId="9" fillId="0" borderId="20" xfId="4" applyFont="1" applyFill="1" applyBorder="1" applyAlignment="1">
      <alignment horizontal="left" vertical="top" wrapText="1"/>
    </xf>
    <xf numFmtId="0" fontId="9" fillId="0" borderId="17" xfId="4" applyFont="1" applyFill="1" applyBorder="1" applyAlignment="1">
      <alignment horizontal="center" vertical="top" wrapText="1"/>
    </xf>
    <xf numFmtId="0" fontId="9" fillId="0" borderId="20" xfId="4" applyFont="1" applyFill="1" applyBorder="1" applyAlignment="1">
      <alignment horizontal="center" vertical="top" wrapText="1"/>
    </xf>
    <xf numFmtId="4" fontId="9" fillId="0" borderId="17" xfId="4" applyNumberFormat="1" applyFont="1" applyFill="1" applyBorder="1" applyAlignment="1">
      <alignment horizontal="right" vertical="top" wrapText="1"/>
    </xf>
    <xf numFmtId="4" fontId="9" fillId="0" borderId="20" xfId="4" applyNumberFormat="1" applyFont="1" applyFill="1" applyBorder="1" applyAlignment="1">
      <alignment horizontal="right" vertical="top" wrapText="1"/>
    </xf>
    <xf numFmtId="0" fontId="8" fillId="0" borderId="0" xfId="4" applyFont="1" applyFill="1" applyAlignment="1">
      <alignment horizontal="left"/>
    </xf>
    <xf numFmtId="0" fontId="8" fillId="0" borderId="0" xfId="4" applyFont="1" applyFill="1" applyAlignment="1">
      <alignment horizontal="center" wrapText="1"/>
    </xf>
    <xf numFmtId="0" fontId="8" fillId="0" borderId="0" xfId="4" applyFont="1" applyFill="1" applyAlignment="1">
      <alignment horizontal="center"/>
    </xf>
    <xf numFmtId="0" fontId="11" fillId="0" borderId="0" xfId="4" applyFont="1" applyFill="1" applyAlignment="1">
      <alignment horizontal="center"/>
    </xf>
    <xf numFmtId="0" fontId="10" fillId="0" borderId="11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2" fontId="9" fillId="0" borderId="17" xfId="4" applyNumberFormat="1" applyFont="1" applyFill="1" applyBorder="1" applyAlignment="1">
      <alignment horizontal="center" vertical="top" wrapText="1"/>
    </xf>
    <xf numFmtId="2" fontId="9" fillId="0" borderId="20" xfId="4" applyNumberFormat="1" applyFont="1" applyFill="1" applyBorder="1" applyAlignment="1">
      <alignment horizontal="center" vertical="top" wrapText="1"/>
    </xf>
    <xf numFmtId="4" fontId="9" fillId="0" borderId="17" xfId="4" applyNumberFormat="1" applyFont="1" applyFill="1" applyBorder="1" applyAlignment="1">
      <alignment horizontal="center" vertical="top" wrapText="1"/>
    </xf>
    <xf numFmtId="4" fontId="9" fillId="0" borderId="20" xfId="4" applyNumberFormat="1" applyFont="1" applyFill="1" applyBorder="1" applyAlignment="1">
      <alignment horizontal="center" vertical="top" wrapText="1"/>
    </xf>
    <xf numFmtId="2" fontId="9" fillId="0" borderId="17" xfId="4" applyNumberFormat="1" applyFont="1" applyFill="1" applyBorder="1" applyAlignment="1">
      <alignment horizontal="right" vertical="top" wrapText="1"/>
    </xf>
    <xf numFmtId="2" fontId="9" fillId="0" borderId="20" xfId="4" applyNumberFormat="1" applyFont="1" applyFill="1" applyBorder="1" applyAlignment="1">
      <alignment horizontal="right" vertical="top" wrapText="1"/>
    </xf>
    <xf numFmtId="0" fontId="9" fillId="0" borderId="21" xfId="4" applyFont="1" applyFill="1" applyBorder="1" applyAlignment="1">
      <alignment horizontal="left" vertical="top" wrapText="1"/>
    </xf>
    <xf numFmtId="2" fontId="9" fillId="0" borderId="21" xfId="4" applyNumberFormat="1" applyFont="1" applyFill="1" applyBorder="1" applyAlignment="1">
      <alignment horizontal="center" vertical="top" wrapText="1"/>
    </xf>
    <xf numFmtId="0" fontId="9" fillId="0" borderId="21" xfId="4" applyFont="1" applyFill="1" applyBorder="1" applyAlignment="1">
      <alignment horizontal="center" vertical="top" wrapText="1"/>
    </xf>
    <xf numFmtId="4" fontId="9" fillId="0" borderId="21" xfId="4" applyNumberFormat="1" applyFont="1" applyFill="1" applyBorder="1" applyAlignment="1">
      <alignment horizontal="right" vertical="top" wrapText="1"/>
    </xf>
    <xf numFmtId="0" fontId="9" fillId="0" borderId="17" xfId="4" applyFont="1" applyFill="1" applyBorder="1" applyAlignment="1">
      <alignment horizontal="right" vertical="top" wrapText="1"/>
    </xf>
    <xf numFmtId="0" fontId="9" fillId="0" borderId="20" xfId="4" applyFont="1" applyFill="1" applyBorder="1" applyAlignment="1">
      <alignment horizontal="right" vertical="top" wrapText="1"/>
    </xf>
    <xf numFmtId="0" fontId="9" fillId="0" borderId="17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center" vertical="top" wrapText="1"/>
    </xf>
    <xf numFmtId="0" fontId="9" fillId="0" borderId="20" xfId="0" applyFont="1" applyFill="1" applyBorder="1" applyAlignment="1">
      <alignment horizontal="center" vertical="top" wrapText="1"/>
    </xf>
    <xf numFmtId="4" fontId="9" fillId="0" borderId="17" xfId="0" applyNumberFormat="1" applyFont="1" applyFill="1" applyBorder="1" applyAlignment="1">
      <alignment horizontal="center" vertical="top" wrapText="1"/>
    </xf>
    <xf numFmtId="4" fontId="9" fillId="0" borderId="20" xfId="0" applyNumberFormat="1" applyFont="1" applyFill="1" applyBorder="1" applyAlignment="1">
      <alignment horizontal="center" vertical="top" wrapText="1"/>
    </xf>
    <xf numFmtId="49" fontId="9" fillId="0" borderId="17" xfId="4" applyNumberFormat="1" applyFont="1" applyFill="1" applyBorder="1" applyAlignment="1">
      <alignment horizontal="left" vertical="top" wrapText="1"/>
    </xf>
    <xf numFmtId="49" fontId="9" fillId="0" borderId="26" xfId="4" applyNumberFormat="1" applyFont="1" applyFill="1" applyBorder="1" applyAlignment="1">
      <alignment horizontal="left" vertical="top" wrapText="1"/>
    </xf>
    <xf numFmtId="49" fontId="9" fillId="0" borderId="20" xfId="4" applyNumberFormat="1" applyFont="1" applyFill="1" applyBorder="1" applyAlignment="1">
      <alignment horizontal="left" vertical="top" wrapText="1"/>
    </xf>
    <xf numFmtId="0" fontId="11" fillId="0" borderId="4" xfId="4" applyFont="1" applyBorder="1" applyAlignment="1">
      <alignment horizontal="left" vertical="center" wrapText="1"/>
    </xf>
    <xf numFmtId="0" fontId="10" fillId="0" borderId="18" xfId="4" applyFont="1" applyBorder="1" applyAlignment="1">
      <alignment horizontal="left" vertical="center" wrapText="1"/>
    </xf>
    <xf numFmtId="0" fontId="10" fillId="0" borderId="16" xfId="4" applyFont="1" applyBorder="1" applyAlignment="1">
      <alignment horizontal="left" vertical="center" wrapText="1"/>
    </xf>
    <xf numFmtId="0" fontId="10" fillId="0" borderId="19" xfId="4" applyFont="1" applyBorder="1" applyAlignment="1">
      <alignment horizontal="left" vertical="center" wrapText="1"/>
    </xf>
    <xf numFmtId="0" fontId="9" fillId="0" borderId="17" xfId="4" applyFont="1" applyBorder="1" applyAlignment="1">
      <alignment vertical="top" wrapText="1"/>
    </xf>
    <xf numFmtId="0" fontId="9" fillId="0" borderId="20" xfId="4" applyFont="1" applyBorder="1" applyAlignment="1">
      <alignment vertical="top" wrapText="1"/>
    </xf>
    <xf numFmtId="0" fontId="9" fillId="0" borderId="17" xfId="4" applyFont="1" applyBorder="1" applyAlignment="1">
      <alignment horizontal="center" vertical="top" wrapText="1"/>
    </xf>
    <xf numFmtId="0" fontId="9" fillId="0" borderId="20" xfId="4" applyFont="1" applyBorder="1" applyAlignment="1">
      <alignment horizontal="center" vertical="top" wrapText="1"/>
    </xf>
    <xf numFmtId="4" fontId="9" fillId="0" borderId="17" xfId="4" applyNumberFormat="1" applyFont="1" applyBorder="1" applyAlignment="1">
      <alignment horizontal="right" vertical="top" wrapText="1"/>
    </xf>
    <xf numFmtId="4" fontId="9" fillId="0" borderId="20" xfId="4" applyNumberFormat="1" applyFont="1" applyBorder="1" applyAlignment="1">
      <alignment horizontal="right" vertical="top" wrapText="1"/>
    </xf>
    <xf numFmtId="0" fontId="9" fillId="0" borderId="17" xfId="4" applyFont="1" applyBorder="1" applyAlignment="1">
      <alignment horizontal="left" vertical="top" wrapText="1"/>
    </xf>
    <xf numFmtId="0" fontId="9" fillId="0" borderId="20" xfId="4" applyFont="1" applyBorder="1" applyAlignment="1">
      <alignment horizontal="left" vertical="top" wrapText="1"/>
    </xf>
    <xf numFmtId="2" fontId="9" fillId="0" borderId="17" xfId="4" applyNumberFormat="1" applyFont="1" applyBorder="1" applyAlignment="1">
      <alignment horizontal="center" vertical="top" wrapText="1"/>
    </xf>
    <xf numFmtId="2" fontId="9" fillId="0" borderId="20" xfId="4" applyNumberFormat="1" applyFont="1" applyBorder="1" applyAlignment="1">
      <alignment horizontal="center" vertical="top" wrapText="1"/>
    </xf>
    <xf numFmtId="4" fontId="9" fillId="0" borderId="17" xfId="4" applyNumberFormat="1" applyFont="1" applyBorder="1" applyAlignment="1">
      <alignment horizontal="center" vertical="top" wrapText="1"/>
    </xf>
    <xf numFmtId="4" fontId="9" fillId="0" borderId="20" xfId="4" applyNumberFormat="1" applyFont="1" applyBorder="1" applyAlignment="1">
      <alignment horizontal="center" vertical="top" wrapText="1"/>
    </xf>
    <xf numFmtId="0" fontId="9" fillId="0" borderId="21" xfId="4" applyFont="1" applyBorder="1" applyAlignment="1">
      <alignment vertical="top" wrapText="1"/>
    </xf>
    <xf numFmtId="0" fontId="9" fillId="0" borderId="21" xfId="4" applyFont="1" applyBorder="1" applyAlignment="1">
      <alignment horizontal="center" vertical="top" wrapText="1"/>
    </xf>
    <xf numFmtId="2" fontId="9" fillId="0" borderId="21" xfId="4" applyNumberFormat="1" applyFont="1" applyBorder="1" applyAlignment="1">
      <alignment horizontal="center" vertical="top" wrapText="1"/>
    </xf>
    <xf numFmtId="4" fontId="9" fillId="0" borderId="21" xfId="4" applyNumberFormat="1" applyFont="1" applyBorder="1" applyAlignment="1">
      <alignment horizontal="right" vertical="top" wrapText="1"/>
    </xf>
    <xf numFmtId="167" fontId="9" fillId="0" borderId="17" xfId="4" applyNumberFormat="1" applyFont="1" applyBorder="1" applyAlignment="1">
      <alignment horizontal="center" vertical="top" wrapText="1"/>
    </xf>
    <xf numFmtId="167" fontId="9" fillId="0" borderId="20" xfId="4" applyNumberFormat="1" applyFont="1" applyBorder="1" applyAlignment="1">
      <alignment horizontal="center" vertical="top" wrapText="1"/>
    </xf>
    <xf numFmtId="2" fontId="9" fillId="0" borderId="17" xfId="4" applyNumberFormat="1" applyFont="1" applyBorder="1" applyAlignment="1">
      <alignment horizontal="right" vertical="top" wrapText="1"/>
    </xf>
    <xf numFmtId="2" fontId="9" fillId="0" borderId="20" xfId="4" applyNumberFormat="1" applyFont="1" applyBorder="1" applyAlignment="1">
      <alignment horizontal="right" vertical="top" wrapText="1"/>
    </xf>
    <xf numFmtId="0" fontId="9" fillId="0" borderId="21" xfId="4" applyFont="1" applyBorder="1" applyAlignment="1">
      <alignment horizontal="left" vertical="top" wrapText="1"/>
    </xf>
    <xf numFmtId="4" fontId="9" fillId="0" borderId="21" xfId="4" applyNumberFormat="1" applyFont="1" applyBorder="1" applyAlignment="1">
      <alignment horizontal="center" vertical="top" wrapText="1"/>
    </xf>
    <xf numFmtId="2" fontId="9" fillId="0" borderId="21" xfId="4" applyNumberFormat="1" applyFont="1" applyBorder="1" applyAlignment="1">
      <alignment horizontal="right" vertical="top" wrapText="1"/>
    </xf>
    <xf numFmtId="0" fontId="9" fillId="0" borderId="17" xfId="4" applyFont="1" applyBorder="1" applyAlignment="1">
      <alignment horizontal="right" vertical="top" wrapText="1"/>
    </xf>
    <xf numFmtId="0" fontId="9" fillId="0" borderId="20" xfId="4" applyFont="1" applyBorder="1" applyAlignment="1">
      <alignment horizontal="right" vertical="top" wrapText="1"/>
    </xf>
    <xf numFmtId="0" fontId="10" fillId="0" borderId="2" xfId="4" applyFont="1" applyBorder="1" applyAlignment="1">
      <alignment horizontal="left" vertical="center" wrapText="1"/>
    </xf>
    <xf numFmtId="0" fontId="10" fillId="0" borderId="2" xfId="4" applyFont="1" applyFill="1" applyBorder="1" applyAlignment="1">
      <alignment horizontal="left" vertical="center" wrapText="1"/>
    </xf>
    <xf numFmtId="0" fontId="10" fillId="0" borderId="3" xfId="4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9" fillId="0" borderId="4" xfId="6" applyFont="1" applyBorder="1" applyAlignment="1">
      <alignment horizontal="left" vertical="center" wrapText="1"/>
    </xf>
    <xf numFmtId="0" fontId="19" fillId="0" borderId="2" xfId="6" applyFont="1" applyBorder="1" applyAlignment="1">
      <alignment horizontal="left" vertical="center" wrapText="1"/>
    </xf>
    <xf numFmtId="0" fontId="19" fillId="0" borderId="3" xfId="6" applyFont="1" applyBorder="1" applyAlignment="1">
      <alignment horizontal="left" vertical="center" wrapText="1"/>
    </xf>
    <xf numFmtId="0" fontId="17" fillId="0" borderId="0" xfId="6" applyFont="1" applyAlignment="1">
      <alignment horizontal="left"/>
    </xf>
    <xf numFmtId="0" fontId="17" fillId="0" borderId="0" xfId="6" applyFont="1" applyAlignment="1">
      <alignment horizontal="center" wrapText="1"/>
    </xf>
    <xf numFmtId="0" fontId="17" fillId="0" borderId="0" xfId="6" applyFont="1" applyAlignment="1">
      <alignment horizontal="center"/>
    </xf>
    <xf numFmtId="0" fontId="19" fillId="0" borderId="0" xfId="6" applyFont="1" applyAlignment="1">
      <alignment horizontal="center"/>
    </xf>
    <xf numFmtId="0" fontId="19" fillId="0" borderId="11" xfId="6" applyFont="1" applyBorder="1" applyAlignment="1">
      <alignment horizontal="center" vertical="center" wrapText="1"/>
    </xf>
    <xf numFmtId="0" fontId="19" fillId="0" borderId="10" xfId="6" applyFont="1" applyBorder="1" applyAlignment="1">
      <alignment horizontal="center" vertical="center" wrapText="1"/>
    </xf>
    <xf numFmtId="0" fontId="19" fillId="0" borderId="1" xfId="6" applyFont="1" applyBorder="1" applyAlignment="1">
      <alignment horizontal="center" vertical="center" wrapText="1"/>
    </xf>
    <xf numFmtId="0" fontId="19" fillId="0" borderId="3" xfId="6" applyFont="1" applyBorder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</cellXfs>
  <cellStyles count="7">
    <cellStyle name="Normalny" xfId="0" builtinId="0"/>
    <cellStyle name="Normalny 2" xfId="3"/>
    <cellStyle name="Normalny 3" xfId="1"/>
    <cellStyle name="Normalny 4" xfId="4"/>
    <cellStyle name="Normalny 5" xfId="6"/>
    <cellStyle name="Normalny_Arkusz1_Polkowice 2 slepy" xfId="2"/>
    <cellStyle name="PRZEDMIAR" xfId="5"/>
  </cellStyles>
  <dxfs count="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Ja\Pulpit\MATERIALY%20PRZETARGOWE\AOW\Dokumentacja%20przetargowa\przedmiary\Stanis&#322;aw%20Seidel\INWEST%20zbiorcze%20AOW%20IIB%201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 20"/>
      <sheetName val="AOW IIB  zbiorcze"/>
      <sheetName val="WA 17"/>
      <sheetName val="WA 18"/>
      <sheetName val="SO 18.1"/>
      <sheetName val="WA 19"/>
      <sheetName val="WA 22"/>
      <sheetName val="WA 22A"/>
      <sheetName val="WA 23"/>
      <sheetName val="WA 24"/>
      <sheetName val="WA 24bis"/>
      <sheetName val="MA 25"/>
      <sheetName val="WA 25_2"/>
      <sheetName val="MA 26"/>
      <sheetName val="WA 27"/>
      <sheetName val="WA 28"/>
      <sheetName val="WD_A"/>
      <sheetName val="KZ_B"/>
      <sheetName val="MD_C"/>
      <sheetName val="MD_D"/>
      <sheetName val="WN-1 S-8"/>
    </sheetNames>
    <sheetDataSet>
      <sheetData sheetId="0">
        <row r="51">
          <cell r="E51">
            <v>12512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BreakPreview" topLeftCell="A13" zoomScale="85" zoomScaleNormal="100" zoomScaleSheetLayoutView="85" zoomScalePageLayoutView="85" workbookViewId="0">
      <selection activeCell="C26" sqref="C26"/>
    </sheetView>
  </sheetViews>
  <sheetFormatPr defaultRowHeight="12.75"/>
  <cols>
    <col min="1" max="1" width="10.625" style="3" customWidth="1"/>
    <col min="2" max="2" width="47.375" style="3" customWidth="1"/>
    <col min="3" max="3" width="23.625" style="3" customWidth="1"/>
    <col min="4" max="16384" width="9" style="3"/>
  </cols>
  <sheetData>
    <row r="1" spans="1:3" ht="27.75" customHeight="1">
      <c r="A1" s="346" t="s">
        <v>580</v>
      </c>
      <c r="B1" s="346"/>
      <c r="C1" s="346"/>
    </row>
    <row r="2" spans="1:3" ht="27.75" customHeight="1" thickBot="1">
      <c r="A2" s="199"/>
      <c r="B2" s="199"/>
      <c r="C2" s="199"/>
    </row>
    <row r="3" spans="1:3" ht="21.75" hidden="1" customHeight="1" thickTop="1" thickBot="1">
      <c r="A3" s="347"/>
      <c r="B3" s="348"/>
      <c r="C3" s="349"/>
    </row>
    <row r="4" spans="1:3" ht="21.2" customHeight="1" thickTop="1">
      <c r="A4" s="322" t="s">
        <v>11</v>
      </c>
      <c r="B4" s="323" t="s">
        <v>1</v>
      </c>
      <c r="C4" s="324" t="s">
        <v>12</v>
      </c>
    </row>
    <row r="5" spans="1:3" ht="21.2" customHeight="1" thickBot="1">
      <c r="A5" s="325">
        <v>1</v>
      </c>
      <c r="B5" s="200">
        <v>2</v>
      </c>
      <c r="C5" s="326">
        <v>3</v>
      </c>
    </row>
    <row r="6" spans="1:3" ht="21.2" customHeight="1" thickTop="1">
      <c r="A6" s="337"/>
      <c r="B6" s="308" t="s">
        <v>604</v>
      </c>
      <c r="C6" s="338"/>
    </row>
    <row r="7" spans="1:3" ht="21" customHeight="1">
      <c r="A7" s="339">
        <v>1</v>
      </c>
      <c r="B7" s="201" t="s">
        <v>507</v>
      </c>
      <c r="C7" s="340">
        <f>'1_Wymagania ogólne'!G20</f>
        <v>0</v>
      </c>
    </row>
    <row r="8" spans="1:3" ht="21" customHeight="1">
      <c r="A8" s="329">
        <f>A7+1</f>
        <v>2</v>
      </c>
      <c r="B8" s="201" t="s">
        <v>22</v>
      </c>
      <c r="C8" s="330">
        <f>'2_DROGI'!G70</f>
        <v>0</v>
      </c>
    </row>
    <row r="9" spans="1:3" ht="21" customHeight="1">
      <c r="A9" s="329">
        <f t="shared" ref="A9:A16" si="0">A8+1</f>
        <v>3</v>
      </c>
      <c r="B9" s="201" t="s">
        <v>21</v>
      </c>
      <c r="C9" s="330">
        <f>'3 TORY'!G35</f>
        <v>0</v>
      </c>
    </row>
    <row r="10" spans="1:3" ht="21" customHeight="1">
      <c r="A10" s="329">
        <f t="shared" si="0"/>
        <v>4</v>
      </c>
      <c r="B10" s="201" t="s">
        <v>32</v>
      </c>
      <c r="C10" s="330">
        <f>'4_Wod kan GMINA'!G72</f>
        <v>0</v>
      </c>
    </row>
    <row r="11" spans="1:3" ht="21" customHeight="1">
      <c r="A11" s="329">
        <f t="shared" si="0"/>
        <v>5</v>
      </c>
      <c r="B11" s="201" t="s">
        <v>13</v>
      </c>
      <c r="C11" s="330">
        <f>'5_Elektryka_kolizje'!G25</f>
        <v>0</v>
      </c>
    </row>
    <row r="12" spans="1:3" ht="21" customHeight="1">
      <c r="A12" s="329">
        <f t="shared" si="0"/>
        <v>6</v>
      </c>
      <c r="B12" s="201" t="s">
        <v>14</v>
      </c>
      <c r="C12" s="330">
        <f>'6_Oświetlenie'!G109</f>
        <v>0</v>
      </c>
    </row>
    <row r="13" spans="1:3" ht="21" customHeight="1">
      <c r="A13" s="329">
        <f t="shared" si="0"/>
        <v>7</v>
      </c>
      <c r="B13" s="201" t="s">
        <v>15</v>
      </c>
      <c r="C13" s="330">
        <f>'7_Trakcja'!G165</f>
        <v>0</v>
      </c>
    </row>
    <row r="14" spans="1:3" ht="21" customHeight="1">
      <c r="A14" s="329">
        <f t="shared" si="0"/>
        <v>8</v>
      </c>
      <c r="B14" s="201" t="s">
        <v>170</v>
      </c>
      <c r="C14" s="330">
        <f>'8_TELEKOM'!G33</f>
        <v>0</v>
      </c>
    </row>
    <row r="15" spans="1:3" ht="20.100000000000001" customHeight="1">
      <c r="A15" s="329">
        <f t="shared" si="0"/>
        <v>9</v>
      </c>
      <c r="B15" s="201" t="s">
        <v>16</v>
      </c>
      <c r="C15" s="330">
        <f>'9_Inżynieria ruchu'!G43</f>
        <v>0</v>
      </c>
    </row>
    <row r="16" spans="1:3" ht="20.100000000000001" customHeight="1" thickBot="1">
      <c r="A16" s="329">
        <f t="shared" si="0"/>
        <v>10</v>
      </c>
      <c r="B16" s="201" t="s">
        <v>17</v>
      </c>
      <c r="C16" s="330">
        <f>'10_Zieleń'!G30</f>
        <v>0</v>
      </c>
    </row>
    <row r="17" spans="1:3" s="4" customFormat="1" ht="20.100000000000001" customHeight="1" thickTop="1">
      <c r="A17" s="331"/>
      <c r="B17" s="341" t="s">
        <v>18</v>
      </c>
      <c r="C17" s="332">
        <f>SUM(C7:C16)</f>
        <v>0</v>
      </c>
    </row>
    <row r="18" spans="1:3" s="4" customFormat="1" ht="20.100000000000001" customHeight="1">
      <c r="A18" s="333"/>
      <c r="B18" s="342" t="s">
        <v>19</v>
      </c>
      <c r="C18" s="334">
        <f>C17*0.23</f>
        <v>0</v>
      </c>
    </row>
    <row r="19" spans="1:3" s="4" customFormat="1" ht="20.100000000000001" customHeight="1" thickBot="1">
      <c r="A19" s="335"/>
      <c r="B19" s="343" t="s">
        <v>20</v>
      </c>
      <c r="C19" s="336">
        <f>C17+C18</f>
        <v>0</v>
      </c>
    </row>
    <row r="20" spans="1:3" s="4" customFormat="1" ht="20.100000000000001" customHeight="1" thickTop="1">
      <c r="A20" s="319"/>
      <c r="B20" s="320"/>
      <c r="C20" s="321"/>
    </row>
    <row r="21" spans="1:3" ht="20.100000000000001" customHeight="1" thickBot="1">
      <c r="A21" s="202"/>
      <c r="B21" s="202"/>
      <c r="C21" s="203"/>
    </row>
    <row r="22" spans="1:3" ht="20.100000000000001" customHeight="1" thickTop="1">
      <c r="A22" s="322" t="s">
        <v>11</v>
      </c>
      <c r="B22" s="323" t="s">
        <v>1</v>
      </c>
      <c r="C22" s="324" t="s">
        <v>12</v>
      </c>
    </row>
    <row r="23" spans="1:3" ht="20.100000000000001" customHeight="1" thickBot="1">
      <c r="A23" s="325">
        <v>1</v>
      </c>
      <c r="B23" s="200">
        <v>2</v>
      </c>
      <c r="C23" s="326">
        <v>3</v>
      </c>
    </row>
    <row r="24" spans="1:3" ht="20.100000000000001" customHeight="1" thickTop="1">
      <c r="A24" s="327"/>
      <c r="B24" s="309" t="s">
        <v>605</v>
      </c>
      <c r="C24" s="328"/>
    </row>
    <row r="25" spans="1:3" ht="20.100000000000001" customHeight="1" thickBot="1">
      <c r="A25" s="329">
        <v>1</v>
      </c>
      <c r="B25" s="201" t="s">
        <v>33</v>
      </c>
      <c r="C25" s="330">
        <f>'11_Wod kan MPWiK'!G95</f>
        <v>0</v>
      </c>
    </row>
    <row r="26" spans="1:3" ht="20.100000000000001" customHeight="1" thickTop="1">
      <c r="A26" s="331"/>
      <c r="B26" s="341" t="s">
        <v>18</v>
      </c>
      <c r="C26" s="332">
        <f>SUM(C25:C25)</f>
        <v>0</v>
      </c>
    </row>
    <row r="27" spans="1:3" ht="20.100000000000001" customHeight="1">
      <c r="A27" s="333"/>
      <c r="B27" s="342" t="s">
        <v>19</v>
      </c>
      <c r="C27" s="334">
        <f>C26*0.23</f>
        <v>0</v>
      </c>
    </row>
    <row r="28" spans="1:3" ht="20.100000000000001" customHeight="1" thickBot="1">
      <c r="A28" s="335"/>
      <c r="B28" s="343" t="s">
        <v>20</v>
      </c>
      <c r="C28" s="336">
        <f>C26+C27</f>
        <v>0</v>
      </c>
    </row>
    <row r="29" spans="1:3" ht="20.100000000000001" customHeight="1" thickTop="1">
      <c r="A29" s="319"/>
      <c r="B29" s="320"/>
      <c r="C29" s="321"/>
    </row>
    <row r="30" spans="1:3" ht="20.100000000000001" customHeight="1" thickBot="1"/>
    <row r="31" spans="1:3" ht="20.100000000000001" customHeight="1" thickTop="1">
      <c r="A31" s="310"/>
      <c r="B31" s="311" t="s">
        <v>606</v>
      </c>
      <c r="C31" s="312">
        <f>C17+C26</f>
        <v>0</v>
      </c>
    </row>
    <row r="32" spans="1:3" ht="20.100000000000001" customHeight="1">
      <c r="A32" s="313"/>
      <c r="B32" s="314" t="s">
        <v>19</v>
      </c>
      <c r="C32" s="315">
        <f>C31*0.23</f>
        <v>0</v>
      </c>
    </row>
    <row r="33" spans="1:3" ht="20.100000000000001" customHeight="1" thickBot="1">
      <c r="A33" s="316"/>
      <c r="B33" s="317" t="s">
        <v>607</v>
      </c>
      <c r="C33" s="318">
        <f>C31+C32</f>
        <v>0</v>
      </c>
    </row>
    <row r="34" spans="1:3" ht="13.5" thickTop="1"/>
  </sheetData>
  <mergeCells count="2">
    <mergeCell ref="A1:C1"/>
    <mergeCell ref="A3:C3"/>
  </mergeCells>
  <conditionalFormatting sqref="C1:C1048576">
    <cfRule type="cellIs" dxfId="15" priority="3" operator="equal">
      <formula>0</formula>
    </cfRule>
  </conditionalFormatting>
  <conditionalFormatting sqref="C31:C33">
    <cfRule type="cellIs" dxfId="14" priority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H43"/>
  <sheetViews>
    <sheetView view="pageBreakPreview" zoomScaleNormal="85" zoomScaleSheetLayoutView="100" workbookViewId="0">
      <selection activeCell="C13" sqref="C13"/>
    </sheetView>
  </sheetViews>
  <sheetFormatPr defaultColWidth="3.5" defaultRowHeight="12.75"/>
  <cols>
    <col min="1" max="1" width="3.5" style="33"/>
    <col min="2" max="2" width="7.625" style="6" customWidth="1"/>
    <col min="3" max="3" width="38.875" style="11" customWidth="1"/>
    <col min="4" max="4" width="5.375" style="12" customWidth="1"/>
    <col min="5" max="5" width="6.875" style="294" customWidth="1"/>
    <col min="6" max="6" width="9.375" style="5" customWidth="1"/>
    <col min="7" max="7" width="8.25" style="5" customWidth="1"/>
    <col min="8" max="8" width="3.5" style="5"/>
    <col min="9" max="16384" width="3.5" style="6"/>
  </cols>
  <sheetData>
    <row r="1" spans="1:8" ht="15.75">
      <c r="A1" s="367"/>
      <c r="B1" s="367"/>
      <c r="C1" s="367"/>
      <c r="D1" s="367"/>
      <c r="E1" s="367"/>
      <c r="F1" s="367"/>
      <c r="G1" s="367"/>
    </row>
    <row r="2" spans="1:8" s="8" customFormat="1" ht="50.25" customHeight="1">
      <c r="A2" s="368" t="s">
        <v>47</v>
      </c>
      <c r="B2" s="369"/>
      <c r="C2" s="369"/>
      <c r="D2" s="369"/>
      <c r="E2" s="369"/>
      <c r="F2" s="369"/>
      <c r="G2" s="369"/>
      <c r="H2" s="7"/>
    </row>
    <row r="3" spans="1:8" s="8" customFormat="1" ht="15.75">
      <c r="A3" s="31"/>
      <c r="C3" s="9"/>
      <c r="E3" s="297"/>
      <c r="F3" s="7"/>
      <c r="G3" s="7"/>
      <c r="H3" s="7"/>
    </row>
    <row r="4" spans="1:8">
      <c r="A4" s="353" t="s">
        <v>192</v>
      </c>
      <c r="B4" s="353"/>
      <c r="C4" s="353"/>
      <c r="D4" s="353"/>
      <c r="E4" s="353"/>
      <c r="F4" s="353"/>
      <c r="G4" s="353"/>
    </row>
    <row r="5" spans="1:8">
      <c r="A5" s="32"/>
    </row>
    <row r="6" spans="1:8" s="15" customFormat="1" ht="40.5" customHeight="1">
      <c r="A6" s="463" t="s">
        <v>0</v>
      </c>
      <c r="B6" s="463" t="s">
        <v>48</v>
      </c>
      <c r="C6" s="463" t="s">
        <v>49</v>
      </c>
      <c r="D6" s="465" t="s">
        <v>50</v>
      </c>
      <c r="E6" s="466"/>
      <c r="F6" s="191" t="s">
        <v>578</v>
      </c>
      <c r="G6" s="191" t="s">
        <v>579</v>
      </c>
      <c r="H6" s="14"/>
    </row>
    <row r="7" spans="1:8" s="15" customFormat="1">
      <c r="A7" s="464"/>
      <c r="B7" s="464"/>
      <c r="C7" s="464"/>
      <c r="D7" s="166" t="s">
        <v>52</v>
      </c>
      <c r="E7" s="165" t="s">
        <v>2</v>
      </c>
      <c r="F7" s="192" t="s">
        <v>53</v>
      </c>
      <c r="G7" s="192" t="s">
        <v>53</v>
      </c>
      <c r="H7" s="14"/>
    </row>
    <row r="8" spans="1:8" s="15" customFormat="1">
      <c r="A8" s="167">
        <v>1</v>
      </c>
      <c r="B8" s="168">
        <v>2</v>
      </c>
      <c r="C8" s="168">
        <v>3</v>
      </c>
      <c r="D8" s="166">
        <v>4</v>
      </c>
      <c r="E8" s="169">
        <v>5</v>
      </c>
      <c r="F8" s="169">
        <v>6</v>
      </c>
      <c r="G8" s="169">
        <v>7</v>
      </c>
      <c r="H8" s="14"/>
    </row>
    <row r="9" spans="1:8" s="15" customFormat="1" ht="12.75" customHeight="1">
      <c r="A9" s="170">
        <v>1</v>
      </c>
      <c r="B9" s="460" t="s">
        <v>193</v>
      </c>
      <c r="C9" s="460"/>
      <c r="D9" s="166"/>
      <c r="E9" s="165"/>
      <c r="F9" s="165"/>
      <c r="G9" s="165"/>
      <c r="H9" s="14"/>
    </row>
    <row r="10" spans="1:8" s="15" customFormat="1" ht="12.75" customHeight="1">
      <c r="A10" s="171" t="s">
        <v>3</v>
      </c>
      <c r="B10" s="461" t="s">
        <v>88</v>
      </c>
      <c r="C10" s="462"/>
      <c r="D10" s="166"/>
      <c r="E10" s="165"/>
      <c r="F10" s="165"/>
      <c r="G10" s="165"/>
      <c r="H10" s="14"/>
    </row>
    <row r="11" spans="1:8">
      <c r="A11" s="172">
        <v>1</v>
      </c>
      <c r="B11" s="173" t="s">
        <v>573</v>
      </c>
      <c r="C11" s="174" t="s">
        <v>34</v>
      </c>
      <c r="D11" s="172" t="s">
        <v>30</v>
      </c>
      <c r="E11" s="298">
        <v>22</v>
      </c>
      <c r="F11" s="175"/>
      <c r="G11" s="175">
        <f t="shared" ref="G11:G17" si="0">E11*F11</f>
        <v>0</v>
      </c>
    </row>
    <row r="12" spans="1:8" ht="25.5">
      <c r="A12" s="172">
        <v>2</v>
      </c>
      <c r="B12" s="173" t="s">
        <v>573</v>
      </c>
      <c r="C12" s="174" t="s">
        <v>194</v>
      </c>
      <c r="D12" s="172" t="s">
        <v>30</v>
      </c>
      <c r="E12" s="298">
        <v>12</v>
      </c>
      <c r="F12" s="175"/>
      <c r="G12" s="175">
        <f t="shared" si="0"/>
        <v>0</v>
      </c>
    </row>
    <row r="13" spans="1:8" ht="25.5">
      <c r="A13" s="247">
        <v>3</v>
      </c>
      <c r="B13" s="248" t="s">
        <v>573</v>
      </c>
      <c r="C13" s="249" t="s">
        <v>588</v>
      </c>
      <c r="D13" s="247" t="s">
        <v>30</v>
      </c>
      <c r="E13" s="300">
        <v>28</v>
      </c>
      <c r="F13" s="250"/>
      <c r="G13" s="250">
        <f t="shared" si="0"/>
        <v>0</v>
      </c>
    </row>
    <row r="14" spans="1:8" ht="25.5">
      <c r="A14" s="247">
        <v>4</v>
      </c>
      <c r="B14" s="248" t="s">
        <v>573</v>
      </c>
      <c r="C14" s="249" t="s">
        <v>589</v>
      </c>
      <c r="D14" s="247" t="s">
        <v>30</v>
      </c>
      <c r="E14" s="300">
        <v>3</v>
      </c>
      <c r="F14" s="250"/>
      <c r="G14" s="250">
        <f t="shared" si="0"/>
        <v>0</v>
      </c>
    </row>
    <row r="15" spans="1:8">
      <c r="A15" s="172">
        <v>5</v>
      </c>
      <c r="B15" s="173" t="s">
        <v>573</v>
      </c>
      <c r="C15" s="174" t="s">
        <v>195</v>
      </c>
      <c r="D15" s="172" t="s">
        <v>30</v>
      </c>
      <c r="E15" s="298">
        <v>2</v>
      </c>
      <c r="F15" s="175"/>
      <c r="G15" s="175">
        <f t="shared" si="0"/>
        <v>0</v>
      </c>
    </row>
    <row r="16" spans="1:8">
      <c r="A16" s="172">
        <v>6</v>
      </c>
      <c r="B16" s="173" t="s">
        <v>573</v>
      </c>
      <c r="C16" s="174" t="s">
        <v>35</v>
      </c>
      <c r="D16" s="172" t="s">
        <v>23</v>
      </c>
      <c r="E16" s="298">
        <v>10</v>
      </c>
      <c r="F16" s="175"/>
      <c r="G16" s="175">
        <f t="shared" si="0"/>
        <v>0</v>
      </c>
    </row>
    <row r="17" spans="1:8" ht="25.5">
      <c r="A17" s="172">
        <v>7</v>
      </c>
      <c r="B17" s="173" t="s">
        <v>573</v>
      </c>
      <c r="C17" s="174" t="s">
        <v>196</v>
      </c>
      <c r="D17" s="172" t="s">
        <v>10</v>
      </c>
      <c r="E17" s="298">
        <v>1</v>
      </c>
      <c r="F17" s="175"/>
      <c r="G17" s="175">
        <f t="shared" si="0"/>
        <v>0</v>
      </c>
    </row>
    <row r="18" spans="1:8" s="27" customFormat="1">
      <c r="A18" s="176" t="s">
        <v>61</v>
      </c>
      <c r="B18" s="177" t="s">
        <v>36</v>
      </c>
      <c r="C18" s="178"/>
      <c r="D18" s="176"/>
      <c r="E18" s="301"/>
      <c r="F18" s="179"/>
      <c r="G18" s="179"/>
      <c r="H18" s="26"/>
    </row>
    <row r="19" spans="1:8" s="27" customFormat="1" ht="25.5">
      <c r="A19" s="172">
        <v>8</v>
      </c>
      <c r="B19" s="173" t="s">
        <v>197</v>
      </c>
      <c r="C19" s="174" t="s">
        <v>37</v>
      </c>
      <c r="D19" s="172" t="s">
        <v>30</v>
      </c>
      <c r="E19" s="298">
        <v>17</v>
      </c>
      <c r="F19" s="175"/>
      <c r="G19" s="175">
        <f t="shared" ref="G19:G26" si="1">E19*F19</f>
        <v>0</v>
      </c>
      <c r="H19" s="26"/>
    </row>
    <row r="20" spans="1:8" s="27" customFormat="1" ht="25.5">
      <c r="A20" s="172">
        <v>9</v>
      </c>
      <c r="B20" s="173" t="s">
        <v>197</v>
      </c>
      <c r="C20" s="174" t="s">
        <v>198</v>
      </c>
      <c r="D20" s="172" t="s">
        <v>30</v>
      </c>
      <c r="E20" s="298">
        <v>2</v>
      </c>
      <c r="F20" s="175"/>
      <c r="G20" s="175">
        <f t="shared" si="1"/>
        <v>0</v>
      </c>
      <c r="H20" s="26"/>
    </row>
    <row r="21" spans="1:8" s="27" customFormat="1" ht="25.5">
      <c r="A21" s="172">
        <v>10</v>
      </c>
      <c r="B21" s="173" t="s">
        <v>197</v>
      </c>
      <c r="C21" s="174" t="s">
        <v>38</v>
      </c>
      <c r="D21" s="172" t="s">
        <v>30</v>
      </c>
      <c r="E21" s="298">
        <v>10</v>
      </c>
      <c r="F21" s="175"/>
      <c r="G21" s="175">
        <f t="shared" si="1"/>
        <v>0</v>
      </c>
      <c r="H21" s="26"/>
    </row>
    <row r="22" spans="1:8" s="27" customFormat="1">
      <c r="A22" s="172">
        <v>11</v>
      </c>
      <c r="B22" s="173" t="s">
        <v>197</v>
      </c>
      <c r="C22" s="174" t="s">
        <v>199</v>
      </c>
      <c r="D22" s="172" t="s">
        <v>30</v>
      </c>
      <c r="E22" s="298">
        <v>17</v>
      </c>
      <c r="F22" s="175"/>
      <c r="G22" s="175">
        <f t="shared" si="1"/>
        <v>0</v>
      </c>
      <c r="H22" s="26"/>
    </row>
    <row r="23" spans="1:8" s="27" customFormat="1" ht="25.5">
      <c r="A23" s="172">
        <v>12</v>
      </c>
      <c r="B23" s="173" t="s">
        <v>197</v>
      </c>
      <c r="C23" s="174" t="s">
        <v>200</v>
      </c>
      <c r="D23" s="172" t="s">
        <v>30</v>
      </c>
      <c r="E23" s="298">
        <v>11</v>
      </c>
      <c r="F23" s="175"/>
      <c r="G23" s="175">
        <f t="shared" si="1"/>
        <v>0</v>
      </c>
      <c r="H23" s="26"/>
    </row>
    <row r="24" spans="1:8" s="27" customFormat="1" ht="38.25">
      <c r="A24" s="172">
        <v>13</v>
      </c>
      <c r="B24" s="173" t="s">
        <v>197</v>
      </c>
      <c r="C24" s="174" t="s">
        <v>549</v>
      </c>
      <c r="D24" s="172" t="s">
        <v>30</v>
      </c>
      <c r="E24" s="298">
        <v>7</v>
      </c>
      <c r="F24" s="175"/>
      <c r="G24" s="175">
        <f t="shared" si="1"/>
        <v>0</v>
      </c>
      <c r="H24" s="26"/>
    </row>
    <row r="25" spans="1:8" s="27" customFormat="1" ht="38.25">
      <c r="A25" s="172">
        <v>14</v>
      </c>
      <c r="B25" s="173" t="s">
        <v>197</v>
      </c>
      <c r="C25" s="174" t="s">
        <v>550</v>
      </c>
      <c r="D25" s="172" t="s">
        <v>30</v>
      </c>
      <c r="E25" s="298">
        <v>1</v>
      </c>
      <c r="F25" s="180"/>
      <c r="G25" s="175">
        <f t="shared" si="1"/>
        <v>0</v>
      </c>
      <c r="H25" s="26"/>
    </row>
    <row r="26" spans="1:8" s="27" customFormat="1" ht="51">
      <c r="A26" s="172">
        <v>15</v>
      </c>
      <c r="B26" s="173" t="s">
        <v>197</v>
      </c>
      <c r="C26" s="174" t="s">
        <v>551</v>
      </c>
      <c r="D26" s="172" t="s">
        <v>30</v>
      </c>
      <c r="E26" s="298">
        <v>2</v>
      </c>
      <c r="F26" s="180"/>
      <c r="G26" s="175">
        <f t="shared" si="1"/>
        <v>0</v>
      </c>
      <c r="H26" s="26"/>
    </row>
    <row r="27" spans="1:8" s="27" customFormat="1">
      <c r="A27" s="176" t="s">
        <v>186</v>
      </c>
      <c r="B27" s="177" t="s">
        <v>39</v>
      </c>
      <c r="C27" s="178"/>
      <c r="D27" s="176"/>
      <c r="E27" s="301"/>
      <c r="F27" s="179"/>
      <c r="G27" s="179"/>
      <c r="H27" s="26"/>
    </row>
    <row r="28" spans="1:8">
      <c r="A28" s="172">
        <v>16</v>
      </c>
      <c r="B28" s="173" t="s">
        <v>201</v>
      </c>
      <c r="C28" s="174" t="s">
        <v>40</v>
      </c>
      <c r="D28" s="172" t="s">
        <v>10</v>
      </c>
      <c r="E28" s="298">
        <v>1</v>
      </c>
      <c r="F28" s="175"/>
      <c r="G28" s="175">
        <f t="shared" ref="G28:G33" si="2">E28*F28</f>
        <v>0</v>
      </c>
    </row>
    <row r="29" spans="1:8">
      <c r="A29" s="172">
        <v>17</v>
      </c>
      <c r="B29" s="173" t="s">
        <v>201</v>
      </c>
      <c r="C29" s="174" t="s">
        <v>41</v>
      </c>
      <c r="D29" s="172" t="s">
        <v>23</v>
      </c>
      <c r="E29" s="298">
        <v>184.2</v>
      </c>
      <c r="F29" s="175"/>
      <c r="G29" s="175">
        <f t="shared" si="2"/>
        <v>0</v>
      </c>
    </row>
    <row r="30" spans="1:8">
      <c r="A30" s="172">
        <v>18</v>
      </c>
      <c r="B30" s="173" t="s">
        <v>574</v>
      </c>
      <c r="C30" s="174" t="s">
        <v>42</v>
      </c>
      <c r="D30" s="172" t="s">
        <v>23</v>
      </c>
      <c r="E30" s="298">
        <v>61.1</v>
      </c>
      <c r="F30" s="175"/>
      <c r="G30" s="175">
        <f t="shared" si="2"/>
        <v>0</v>
      </c>
    </row>
    <row r="31" spans="1:8" ht="25.5">
      <c r="A31" s="172">
        <v>19</v>
      </c>
      <c r="B31" s="173" t="s">
        <v>574</v>
      </c>
      <c r="C31" s="174" t="s">
        <v>202</v>
      </c>
      <c r="D31" s="172" t="s">
        <v>23</v>
      </c>
      <c r="E31" s="298">
        <v>59.2</v>
      </c>
      <c r="F31" s="175"/>
      <c r="G31" s="175">
        <f t="shared" si="2"/>
        <v>0</v>
      </c>
    </row>
    <row r="32" spans="1:8">
      <c r="A32" s="172">
        <v>20</v>
      </c>
      <c r="B32" s="173" t="s">
        <v>201</v>
      </c>
      <c r="C32" s="174" t="s">
        <v>203</v>
      </c>
      <c r="D32" s="172" t="s">
        <v>23</v>
      </c>
      <c r="E32" s="298">
        <v>5.2</v>
      </c>
      <c r="F32" s="175"/>
      <c r="G32" s="175">
        <f t="shared" si="2"/>
        <v>0</v>
      </c>
    </row>
    <row r="33" spans="1:7">
      <c r="A33" s="172">
        <v>21</v>
      </c>
      <c r="B33" s="173" t="s">
        <v>201</v>
      </c>
      <c r="C33" s="174" t="s">
        <v>204</v>
      </c>
      <c r="D33" s="172" t="s">
        <v>23</v>
      </c>
      <c r="E33" s="298">
        <v>15.2</v>
      </c>
      <c r="F33" s="175"/>
      <c r="G33" s="175">
        <f t="shared" si="2"/>
        <v>0</v>
      </c>
    </row>
    <row r="34" spans="1:7">
      <c r="A34" s="176" t="s">
        <v>187</v>
      </c>
      <c r="B34" s="177" t="s">
        <v>43</v>
      </c>
      <c r="C34" s="178"/>
      <c r="D34" s="176"/>
      <c r="E34" s="298"/>
      <c r="F34" s="175"/>
      <c r="G34" s="175"/>
    </row>
    <row r="35" spans="1:7" ht="38.25">
      <c r="A35" s="172">
        <v>23</v>
      </c>
      <c r="B35" s="173" t="s">
        <v>197</v>
      </c>
      <c r="C35" s="174" t="s">
        <v>205</v>
      </c>
      <c r="D35" s="172" t="s">
        <v>30</v>
      </c>
      <c r="E35" s="298">
        <v>1</v>
      </c>
      <c r="F35" s="175"/>
      <c r="G35" s="175">
        <f>E35*F35</f>
        <v>0</v>
      </c>
    </row>
    <row r="36" spans="1:7" ht="25.5">
      <c r="A36" s="172">
        <v>24</v>
      </c>
      <c r="B36" s="173" t="s">
        <v>197</v>
      </c>
      <c r="C36" s="174" t="s">
        <v>206</v>
      </c>
      <c r="D36" s="172" t="s">
        <v>30</v>
      </c>
      <c r="E36" s="298">
        <v>5</v>
      </c>
      <c r="F36" s="175"/>
      <c r="G36" s="175">
        <f>E36*F36</f>
        <v>0</v>
      </c>
    </row>
    <row r="37" spans="1:7" ht="25.5">
      <c r="A37" s="172">
        <v>25</v>
      </c>
      <c r="B37" s="173" t="s">
        <v>197</v>
      </c>
      <c r="C37" s="174" t="s">
        <v>207</v>
      </c>
      <c r="D37" s="172" t="s">
        <v>30</v>
      </c>
      <c r="E37" s="298">
        <v>1</v>
      </c>
      <c r="F37" s="175"/>
      <c r="G37" s="175">
        <f>E37*F37</f>
        <v>0</v>
      </c>
    </row>
    <row r="38" spans="1:7" ht="38.25">
      <c r="A38" s="172">
        <v>26</v>
      </c>
      <c r="B38" s="173" t="s">
        <v>197</v>
      </c>
      <c r="C38" s="174" t="s">
        <v>208</v>
      </c>
      <c r="D38" s="172" t="s">
        <v>10</v>
      </c>
      <c r="E38" s="298">
        <v>1</v>
      </c>
      <c r="F38" s="175"/>
      <c r="G38" s="175">
        <f>E38*F38</f>
        <v>0</v>
      </c>
    </row>
    <row r="39" spans="1:7">
      <c r="A39" s="176" t="s">
        <v>209</v>
      </c>
      <c r="B39" s="177" t="s">
        <v>44</v>
      </c>
      <c r="C39" s="178"/>
      <c r="D39" s="176"/>
      <c r="E39" s="298"/>
      <c r="F39" s="175"/>
      <c r="G39" s="175"/>
    </row>
    <row r="40" spans="1:7" ht="12.75" customHeight="1">
      <c r="A40" s="172">
        <v>27</v>
      </c>
      <c r="B40" s="173" t="s">
        <v>197</v>
      </c>
      <c r="C40" s="174" t="s">
        <v>210</v>
      </c>
      <c r="D40" s="172" t="s">
        <v>30</v>
      </c>
      <c r="E40" s="298">
        <v>9</v>
      </c>
      <c r="F40" s="175"/>
      <c r="G40" s="175">
        <f>E40*F40</f>
        <v>0</v>
      </c>
    </row>
    <row r="41" spans="1:7" ht="38.25">
      <c r="A41" s="172">
        <v>28</v>
      </c>
      <c r="B41" s="173" t="s">
        <v>197</v>
      </c>
      <c r="C41" s="174" t="s">
        <v>552</v>
      </c>
      <c r="D41" s="172" t="s">
        <v>30</v>
      </c>
      <c r="E41" s="298">
        <v>21</v>
      </c>
      <c r="F41" s="175"/>
      <c r="G41" s="175">
        <f>E41*F41</f>
        <v>0</v>
      </c>
    </row>
    <row r="42" spans="1:7" ht="25.5">
      <c r="A42" s="172">
        <v>29</v>
      </c>
      <c r="B42" s="173" t="s">
        <v>197</v>
      </c>
      <c r="C42" s="174" t="s">
        <v>211</v>
      </c>
      <c r="D42" s="172" t="s">
        <v>30</v>
      </c>
      <c r="E42" s="298">
        <v>21</v>
      </c>
      <c r="F42" s="175"/>
      <c r="G42" s="175">
        <f>E42*F42</f>
        <v>0</v>
      </c>
    </row>
    <row r="43" spans="1:7" ht="16.5" customHeight="1">
      <c r="A43" s="176"/>
      <c r="B43" s="177"/>
      <c r="C43" s="181" t="s">
        <v>212</v>
      </c>
      <c r="D43" s="176"/>
      <c r="E43" s="301"/>
      <c r="F43" s="179"/>
      <c r="G43" s="179">
        <f>SUM(G9:G42)</f>
        <v>0</v>
      </c>
    </row>
  </sheetData>
  <mergeCells count="9">
    <mergeCell ref="B9:C9"/>
    <mergeCell ref="B10:C10"/>
    <mergeCell ref="A1:G1"/>
    <mergeCell ref="A2:G2"/>
    <mergeCell ref="A4:G4"/>
    <mergeCell ref="A6:A7"/>
    <mergeCell ref="B6:B7"/>
    <mergeCell ref="C6:C7"/>
    <mergeCell ref="D6:E6"/>
  </mergeCells>
  <phoneticPr fontId="28" type="noConversion"/>
  <conditionalFormatting sqref="G11:G43">
    <cfRule type="cellIs" dxfId="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&amp;R&amp;"Arial Narrow,Pogrubiony"KOSZTORYS ŚLEPY NR 9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H30"/>
  <sheetViews>
    <sheetView view="pageBreakPreview" zoomScaleNormal="100" zoomScaleSheetLayoutView="100" workbookViewId="0">
      <selection activeCell="C12" sqref="C12"/>
    </sheetView>
  </sheetViews>
  <sheetFormatPr defaultColWidth="3.5" defaultRowHeight="12.75"/>
  <cols>
    <col min="1" max="1" width="3.5" style="63"/>
    <col min="2" max="2" width="9.125" style="57" customWidth="1"/>
    <col min="3" max="3" width="38.875" style="62" customWidth="1"/>
    <col min="4" max="4" width="5.375" style="63" customWidth="1"/>
    <col min="5" max="5" width="6.875" style="303" customWidth="1"/>
    <col min="6" max="6" width="9.375" style="56" customWidth="1"/>
    <col min="7" max="7" width="8.25" style="56" customWidth="1"/>
    <col min="8" max="8" width="3.5" style="56"/>
    <col min="9" max="257" width="3.5" style="57"/>
    <col min="258" max="258" width="9.125" style="57" customWidth="1"/>
    <col min="259" max="259" width="38.875" style="57" customWidth="1"/>
    <col min="260" max="260" width="5.375" style="57" customWidth="1"/>
    <col min="261" max="261" width="6.875" style="57" customWidth="1"/>
    <col min="262" max="262" width="9.375" style="57" customWidth="1"/>
    <col min="263" max="263" width="8.25" style="57" customWidth="1"/>
    <col min="264" max="513" width="3.5" style="57"/>
    <col min="514" max="514" width="9.125" style="57" customWidth="1"/>
    <col min="515" max="515" width="38.875" style="57" customWidth="1"/>
    <col min="516" max="516" width="5.375" style="57" customWidth="1"/>
    <col min="517" max="517" width="6.875" style="57" customWidth="1"/>
    <col min="518" max="518" width="9.375" style="57" customWidth="1"/>
    <col min="519" max="519" width="8.25" style="57" customWidth="1"/>
    <col min="520" max="769" width="3.5" style="57"/>
    <col min="770" max="770" width="9.125" style="57" customWidth="1"/>
    <col min="771" max="771" width="38.875" style="57" customWidth="1"/>
    <col min="772" max="772" width="5.375" style="57" customWidth="1"/>
    <col min="773" max="773" width="6.875" style="57" customWidth="1"/>
    <col min="774" max="774" width="9.375" style="57" customWidth="1"/>
    <col min="775" max="775" width="8.25" style="57" customWidth="1"/>
    <col min="776" max="1025" width="3.5" style="57"/>
    <col min="1026" max="1026" width="9.125" style="57" customWidth="1"/>
    <col min="1027" max="1027" width="38.875" style="57" customWidth="1"/>
    <col min="1028" max="1028" width="5.375" style="57" customWidth="1"/>
    <col min="1029" max="1029" width="6.875" style="57" customWidth="1"/>
    <col min="1030" max="1030" width="9.375" style="57" customWidth="1"/>
    <col min="1031" max="1031" width="8.25" style="57" customWidth="1"/>
    <col min="1032" max="1281" width="3.5" style="57"/>
    <col min="1282" max="1282" width="9.125" style="57" customWidth="1"/>
    <col min="1283" max="1283" width="38.875" style="57" customWidth="1"/>
    <col min="1284" max="1284" width="5.375" style="57" customWidth="1"/>
    <col min="1285" max="1285" width="6.875" style="57" customWidth="1"/>
    <col min="1286" max="1286" width="9.375" style="57" customWidth="1"/>
    <col min="1287" max="1287" width="8.25" style="57" customWidth="1"/>
    <col min="1288" max="1537" width="3.5" style="57"/>
    <col min="1538" max="1538" width="9.125" style="57" customWidth="1"/>
    <col min="1539" max="1539" width="38.875" style="57" customWidth="1"/>
    <col min="1540" max="1540" width="5.375" style="57" customWidth="1"/>
    <col min="1541" max="1541" width="6.875" style="57" customWidth="1"/>
    <col min="1542" max="1542" width="9.375" style="57" customWidth="1"/>
    <col min="1543" max="1543" width="8.25" style="57" customWidth="1"/>
    <col min="1544" max="1793" width="3.5" style="57"/>
    <col min="1794" max="1794" width="9.125" style="57" customWidth="1"/>
    <col min="1795" max="1795" width="38.875" style="57" customWidth="1"/>
    <col min="1796" max="1796" width="5.375" style="57" customWidth="1"/>
    <col min="1797" max="1797" width="6.875" style="57" customWidth="1"/>
    <col min="1798" max="1798" width="9.375" style="57" customWidth="1"/>
    <col min="1799" max="1799" width="8.25" style="57" customWidth="1"/>
    <col min="1800" max="2049" width="3.5" style="57"/>
    <col min="2050" max="2050" width="9.125" style="57" customWidth="1"/>
    <col min="2051" max="2051" width="38.875" style="57" customWidth="1"/>
    <col min="2052" max="2052" width="5.375" style="57" customWidth="1"/>
    <col min="2053" max="2053" width="6.875" style="57" customWidth="1"/>
    <col min="2054" max="2054" width="9.375" style="57" customWidth="1"/>
    <col min="2055" max="2055" width="8.25" style="57" customWidth="1"/>
    <col min="2056" max="2305" width="3.5" style="57"/>
    <col min="2306" max="2306" width="9.125" style="57" customWidth="1"/>
    <col min="2307" max="2307" width="38.875" style="57" customWidth="1"/>
    <col min="2308" max="2308" width="5.375" style="57" customWidth="1"/>
    <col min="2309" max="2309" width="6.875" style="57" customWidth="1"/>
    <col min="2310" max="2310" width="9.375" style="57" customWidth="1"/>
    <col min="2311" max="2311" width="8.25" style="57" customWidth="1"/>
    <col min="2312" max="2561" width="3.5" style="57"/>
    <col min="2562" max="2562" width="9.125" style="57" customWidth="1"/>
    <col min="2563" max="2563" width="38.875" style="57" customWidth="1"/>
    <col min="2564" max="2564" width="5.375" style="57" customWidth="1"/>
    <col min="2565" max="2565" width="6.875" style="57" customWidth="1"/>
    <col min="2566" max="2566" width="9.375" style="57" customWidth="1"/>
    <col min="2567" max="2567" width="8.25" style="57" customWidth="1"/>
    <col min="2568" max="2817" width="3.5" style="57"/>
    <col min="2818" max="2818" width="9.125" style="57" customWidth="1"/>
    <col min="2819" max="2819" width="38.875" style="57" customWidth="1"/>
    <col min="2820" max="2820" width="5.375" style="57" customWidth="1"/>
    <col min="2821" max="2821" width="6.875" style="57" customWidth="1"/>
    <col min="2822" max="2822" width="9.375" style="57" customWidth="1"/>
    <col min="2823" max="2823" width="8.25" style="57" customWidth="1"/>
    <col min="2824" max="3073" width="3.5" style="57"/>
    <col min="3074" max="3074" width="9.125" style="57" customWidth="1"/>
    <col min="3075" max="3075" width="38.875" style="57" customWidth="1"/>
    <col min="3076" max="3076" width="5.375" style="57" customWidth="1"/>
    <col min="3077" max="3077" width="6.875" style="57" customWidth="1"/>
    <col min="3078" max="3078" width="9.375" style="57" customWidth="1"/>
    <col min="3079" max="3079" width="8.25" style="57" customWidth="1"/>
    <col min="3080" max="3329" width="3.5" style="57"/>
    <col min="3330" max="3330" width="9.125" style="57" customWidth="1"/>
    <col min="3331" max="3331" width="38.875" style="57" customWidth="1"/>
    <col min="3332" max="3332" width="5.375" style="57" customWidth="1"/>
    <col min="3333" max="3333" width="6.875" style="57" customWidth="1"/>
    <col min="3334" max="3334" width="9.375" style="57" customWidth="1"/>
    <col min="3335" max="3335" width="8.25" style="57" customWidth="1"/>
    <col min="3336" max="3585" width="3.5" style="57"/>
    <col min="3586" max="3586" width="9.125" style="57" customWidth="1"/>
    <col min="3587" max="3587" width="38.875" style="57" customWidth="1"/>
    <col min="3588" max="3588" width="5.375" style="57" customWidth="1"/>
    <col min="3589" max="3589" width="6.875" style="57" customWidth="1"/>
    <col min="3590" max="3590" width="9.375" style="57" customWidth="1"/>
    <col min="3591" max="3591" width="8.25" style="57" customWidth="1"/>
    <col min="3592" max="3841" width="3.5" style="57"/>
    <col min="3842" max="3842" width="9.125" style="57" customWidth="1"/>
    <col min="3843" max="3843" width="38.875" style="57" customWidth="1"/>
    <col min="3844" max="3844" width="5.375" style="57" customWidth="1"/>
    <col min="3845" max="3845" width="6.875" style="57" customWidth="1"/>
    <col min="3846" max="3846" width="9.375" style="57" customWidth="1"/>
    <col min="3847" max="3847" width="8.25" style="57" customWidth="1"/>
    <col min="3848" max="4097" width="3.5" style="57"/>
    <col min="4098" max="4098" width="9.125" style="57" customWidth="1"/>
    <col min="4099" max="4099" width="38.875" style="57" customWidth="1"/>
    <col min="4100" max="4100" width="5.375" style="57" customWidth="1"/>
    <col min="4101" max="4101" width="6.875" style="57" customWidth="1"/>
    <col min="4102" max="4102" width="9.375" style="57" customWidth="1"/>
    <col min="4103" max="4103" width="8.25" style="57" customWidth="1"/>
    <col min="4104" max="4353" width="3.5" style="57"/>
    <col min="4354" max="4354" width="9.125" style="57" customWidth="1"/>
    <col min="4355" max="4355" width="38.875" style="57" customWidth="1"/>
    <col min="4356" max="4356" width="5.375" style="57" customWidth="1"/>
    <col min="4357" max="4357" width="6.875" style="57" customWidth="1"/>
    <col min="4358" max="4358" width="9.375" style="57" customWidth="1"/>
    <col min="4359" max="4359" width="8.25" style="57" customWidth="1"/>
    <col min="4360" max="4609" width="3.5" style="57"/>
    <col min="4610" max="4610" width="9.125" style="57" customWidth="1"/>
    <col min="4611" max="4611" width="38.875" style="57" customWidth="1"/>
    <col min="4612" max="4612" width="5.375" style="57" customWidth="1"/>
    <col min="4613" max="4613" width="6.875" style="57" customWidth="1"/>
    <col min="4614" max="4614" width="9.375" style="57" customWidth="1"/>
    <col min="4615" max="4615" width="8.25" style="57" customWidth="1"/>
    <col min="4616" max="4865" width="3.5" style="57"/>
    <col min="4866" max="4866" width="9.125" style="57" customWidth="1"/>
    <col min="4867" max="4867" width="38.875" style="57" customWidth="1"/>
    <col min="4868" max="4868" width="5.375" style="57" customWidth="1"/>
    <col min="4869" max="4869" width="6.875" style="57" customWidth="1"/>
    <col min="4870" max="4870" width="9.375" style="57" customWidth="1"/>
    <col min="4871" max="4871" width="8.25" style="57" customWidth="1"/>
    <col min="4872" max="5121" width="3.5" style="57"/>
    <col min="5122" max="5122" width="9.125" style="57" customWidth="1"/>
    <col min="5123" max="5123" width="38.875" style="57" customWidth="1"/>
    <col min="5124" max="5124" width="5.375" style="57" customWidth="1"/>
    <col min="5125" max="5125" width="6.875" style="57" customWidth="1"/>
    <col min="5126" max="5126" width="9.375" style="57" customWidth="1"/>
    <col min="5127" max="5127" width="8.25" style="57" customWidth="1"/>
    <col min="5128" max="5377" width="3.5" style="57"/>
    <col min="5378" max="5378" width="9.125" style="57" customWidth="1"/>
    <col min="5379" max="5379" width="38.875" style="57" customWidth="1"/>
    <col min="5380" max="5380" width="5.375" style="57" customWidth="1"/>
    <col min="5381" max="5381" width="6.875" style="57" customWidth="1"/>
    <col min="5382" max="5382" width="9.375" style="57" customWidth="1"/>
    <col min="5383" max="5383" width="8.25" style="57" customWidth="1"/>
    <col min="5384" max="5633" width="3.5" style="57"/>
    <col min="5634" max="5634" width="9.125" style="57" customWidth="1"/>
    <col min="5635" max="5635" width="38.875" style="57" customWidth="1"/>
    <col min="5636" max="5636" width="5.375" style="57" customWidth="1"/>
    <col min="5637" max="5637" width="6.875" style="57" customWidth="1"/>
    <col min="5638" max="5638" width="9.375" style="57" customWidth="1"/>
    <col min="5639" max="5639" width="8.25" style="57" customWidth="1"/>
    <col min="5640" max="5889" width="3.5" style="57"/>
    <col min="5890" max="5890" width="9.125" style="57" customWidth="1"/>
    <col min="5891" max="5891" width="38.875" style="57" customWidth="1"/>
    <col min="5892" max="5892" width="5.375" style="57" customWidth="1"/>
    <col min="5893" max="5893" width="6.875" style="57" customWidth="1"/>
    <col min="5894" max="5894" width="9.375" style="57" customWidth="1"/>
    <col min="5895" max="5895" width="8.25" style="57" customWidth="1"/>
    <col min="5896" max="6145" width="3.5" style="57"/>
    <col min="6146" max="6146" width="9.125" style="57" customWidth="1"/>
    <col min="6147" max="6147" width="38.875" style="57" customWidth="1"/>
    <col min="6148" max="6148" width="5.375" style="57" customWidth="1"/>
    <col min="6149" max="6149" width="6.875" style="57" customWidth="1"/>
    <col min="6150" max="6150" width="9.375" style="57" customWidth="1"/>
    <col min="6151" max="6151" width="8.25" style="57" customWidth="1"/>
    <col min="6152" max="6401" width="3.5" style="57"/>
    <col min="6402" max="6402" width="9.125" style="57" customWidth="1"/>
    <col min="6403" max="6403" width="38.875" style="57" customWidth="1"/>
    <col min="6404" max="6404" width="5.375" style="57" customWidth="1"/>
    <col min="6405" max="6405" width="6.875" style="57" customWidth="1"/>
    <col min="6406" max="6406" width="9.375" style="57" customWidth="1"/>
    <col min="6407" max="6407" width="8.25" style="57" customWidth="1"/>
    <col min="6408" max="6657" width="3.5" style="57"/>
    <col min="6658" max="6658" width="9.125" style="57" customWidth="1"/>
    <col min="6659" max="6659" width="38.875" style="57" customWidth="1"/>
    <col min="6660" max="6660" width="5.375" style="57" customWidth="1"/>
    <col min="6661" max="6661" width="6.875" style="57" customWidth="1"/>
    <col min="6662" max="6662" width="9.375" style="57" customWidth="1"/>
    <col min="6663" max="6663" width="8.25" style="57" customWidth="1"/>
    <col min="6664" max="6913" width="3.5" style="57"/>
    <col min="6914" max="6914" width="9.125" style="57" customWidth="1"/>
    <col min="6915" max="6915" width="38.875" style="57" customWidth="1"/>
    <col min="6916" max="6916" width="5.375" style="57" customWidth="1"/>
    <col min="6917" max="6917" width="6.875" style="57" customWidth="1"/>
    <col min="6918" max="6918" width="9.375" style="57" customWidth="1"/>
    <col min="6919" max="6919" width="8.25" style="57" customWidth="1"/>
    <col min="6920" max="7169" width="3.5" style="57"/>
    <col min="7170" max="7170" width="9.125" style="57" customWidth="1"/>
    <col min="7171" max="7171" width="38.875" style="57" customWidth="1"/>
    <col min="7172" max="7172" width="5.375" style="57" customWidth="1"/>
    <col min="7173" max="7173" width="6.875" style="57" customWidth="1"/>
    <col min="7174" max="7174" width="9.375" style="57" customWidth="1"/>
    <col min="7175" max="7175" width="8.25" style="57" customWidth="1"/>
    <col min="7176" max="7425" width="3.5" style="57"/>
    <col min="7426" max="7426" width="9.125" style="57" customWidth="1"/>
    <col min="7427" max="7427" width="38.875" style="57" customWidth="1"/>
    <col min="7428" max="7428" width="5.375" style="57" customWidth="1"/>
    <col min="7429" max="7429" width="6.875" style="57" customWidth="1"/>
    <col min="7430" max="7430" width="9.375" style="57" customWidth="1"/>
    <col min="7431" max="7431" width="8.25" style="57" customWidth="1"/>
    <col min="7432" max="7681" width="3.5" style="57"/>
    <col min="7682" max="7682" width="9.125" style="57" customWidth="1"/>
    <col min="7683" max="7683" width="38.875" style="57" customWidth="1"/>
    <col min="7684" max="7684" width="5.375" style="57" customWidth="1"/>
    <col min="7685" max="7685" width="6.875" style="57" customWidth="1"/>
    <col min="7686" max="7686" width="9.375" style="57" customWidth="1"/>
    <col min="7687" max="7687" width="8.25" style="57" customWidth="1"/>
    <col min="7688" max="7937" width="3.5" style="57"/>
    <col min="7938" max="7938" width="9.125" style="57" customWidth="1"/>
    <col min="7939" max="7939" width="38.875" style="57" customWidth="1"/>
    <col min="7940" max="7940" width="5.375" style="57" customWidth="1"/>
    <col min="7941" max="7941" width="6.875" style="57" customWidth="1"/>
    <col min="7942" max="7942" width="9.375" style="57" customWidth="1"/>
    <col min="7943" max="7943" width="8.25" style="57" customWidth="1"/>
    <col min="7944" max="8193" width="3.5" style="57"/>
    <col min="8194" max="8194" width="9.125" style="57" customWidth="1"/>
    <col min="8195" max="8195" width="38.875" style="57" customWidth="1"/>
    <col min="8196" max="8196" width="5.375" style="57" customWidth="1"/>
    <col min="8197" max="8197" width="6.875" style="57" customWidth="1"/>
    <col min="8198" max="8198" width="9.375" style="57" customWidth="1"/>
    <col min="8199" max="8199" width="8.25" style="57" customWidth="1"/>
    <col min="8200" max="8449" width="3.5" style="57"/>
    <col min="8450" max="8450" width="9.125" style="57" customWidth="1"/>
    <col min="8451" max="8451" width="38.875" style="57" customWidth="1"/>
    <col min="8452" max="8452" width="5.375" style="57" customWidth="1"/>
    <col min="8453" max="8453" width="6.875" style="57" customWidth="1"/>
    <col min="8454" max="8454" width="9.375" style="57" customWidth="1"/>
    <col min="8455" max="8455" width="8.25" style="57" customWidth="1"/>
    <col min="8456" max="8705" width="3.5" style="57"/>
    <col min="8706" max="8706" width="9.125" style="57" customWidth="1"/>
    <col min="8707" max="8707" width="38.875" style="57" customWidth="1"/>
    <col min="8708" max="8708" width="5.375" style="57" customWidth="1"/>
    <col min="8709" max="8709" width="6.875" style="57" customWidth="1"/>
    <col min="8710" max="8710" width="9.375" style="57" customWidth="1"/>
    <col min="8711" max="8711" width="8.25" style="57" customWidth="1"/>
    <col min="8712" max="8961" width="3.5" style="57"/>
    <col min="8962" max="8962" width="9.125" style="57" customWidth="1"/>
    <col min="8963" max="8963" width="38.875" style="57" customWidth="1"/>
    <col min="8964" max="8964" width="5.375" style="57" customWidth="1"/>
    <col min="8965" max="8965" width="6.875" style="57" customWidth="1"/>
    <col min="8966" max="8966" width="9.375" style="57" customWidth="1"/>
    <col min="8967" max="8967" width="8.25" style="57" customWidth="1"/>
    <col min="8968" max="9217" width="3.5" style="57"/>
    <col min="9218" max="9218" width="9.125" style="57" customWidth="1"/>
    <col min="9219" max="9219" width="38.875" style="57" customWidth="1"/>
    <col min="9220" max="9220" width="5.375" style="57" customWidth="1"/>
    <col min="9221" max="9221" width="6.875" style="57" customWidth="1"/>
    <col min="9222" max="9222" width="9.375" style="57" customWidth="1"/>
    <col min="9223" max="9223" width="8.25" style="57" customWidth="1"/>
    <col min="9224" max="9473" width="3.5" style="57"/>
    <col min="9474" max="9474" width="9.125" style="57" customWidth="1"/>
    <col min="9475" max="9475" width="38.875" style="57" customWidth="1"/>
    <col min="9476" max="9476" width="5.375" style="57" customWidth="1"/>
    <col min="9477" max="9477" width="6.875" style="57" customWidth="1"/>
    <col min="9478" max="9478" width="9.375" style="57" customWidth="1"/>
    <col min="9479" max="9479" width="8.25" style="57" customWidth="1"/>
    <col min="9480" max="9729" width="3.5" style="57"/>
    <col min="9730" max="9730" width="9.125" style="57" customWidth="1"/>
    <col min="9731" max="9731" width="38.875" style="57" customWidth="1"/>
    <col min="9732" max="9732" width="5.375" style="57" customWidth="1"/>
    <col min="9733" max="9733" width="6.875" style="57" customWidth="1"/>
    <col min="9734" max="9734" width="9.375" style="57" customWidth="1"/>
    <col min="9735" max="9735" width="8.25" style="57" customWidth="1"/>
    <col min="9736" max="9985" width="3.5" style="57"/>
    <col min="9986" max="9986" width="9.125" style="57" customWidth="1"/>
    <col min="9987" max="9987" width="38.875" style="57" customWidth="1"/>
    <col min="9988" max="9988" width="5.375" style="57" customWidth="1"/>
    <col min="9989" max="9989" width="6.875" style="57" customWidth="1"/>
    <col min="9990" max="9990" width="9.375" style="57" customWidth="1"/>
    <col min="9991" max="9991" width="8.25" style="57" customWidth="1"/>
    <col min="9992" max="10241" width="3.5" style="57"/>
    <col min="10242" max="10242" width="9.125" style="57" customWidth="1"/>
    <col min="10243" max="10243" width="38.875" style="57" customWidth="1"/>
    <col min="10244" max="10244" width="5.375" style="57" customWidth="1"/>
    <col min="10245" max="10245" width="6.875" style="57" customWidth="1"/>
    <col min="10246" max="10246" width="9.375" style="57" customWidth="1"/>
    <col min="10247" max="10247" width="8.25" style="57" customWidth="1"/>
    <col min="10248" max="10497" width="3.5" style="57"/>
    <col min="10498" max="10498" width="9.125" style="57" customWidth="1"/>
    <col min="10499" max="10499" width="38.875" style="57" customWidth="1"/>
    <col min="10500" max="10500" width="5.375" style="57" customWidth="1"/>
    <col min="10501" max="10501" width="6.875" style="57" customWidth="1"/>
    <col min="10502" max="10502" width="9.375" style="57" customWidth="1"/>
    <col min="10503" max="10503" width="8.25" style="57" customWidth="1"/>
    <col min="10504" max="10753" width="3.5" style="57"/>
    <col min="10754" max="10754" width="9.125" style="57" customWidth="1"/>
    <col min="10755" max="10755" width="38.875" style="57" customWidth="1"/>
    <col min="10756" max="10756" width="5.375" style="57" customWidth="1"/>
    <col min="10757" max="10757" width="6.875" style="57" customWidth="1"/>
    <col min="10758" max="10758" width="9.375" style="57" customWidth="1"/>
    <col min="10759" max="10759" width="8.25" style="57" customWidth="1"/>
    <col min="10760" max="11009" width="3.5" style="57"/>
    <col min="11010" max="11010" width="9.125" style="57" customWidth="1"/>
    <col min="11011" max="11011" width="38.875" style="57" customWidth="1"/>
    <col min="11012" max="11012" width="5.375" style="57" customWidth="1"/>
    <col min="11013" max="11013" width="6.875" style="57" customWidth="1"/>
    <col min="11014" max="11014" width="9.375" style="57" customWidth="1"/>
    <col min="11015" max="11015" width="8.25" style="57" customWidth="1"/>
    <col min="11016" max="11265" width="3.5" style="57"/>
    <col min="11266" max="11266" width="9.125" style="57" customWidth="1"/>
    <col min="11267" max="11267" width="38.875" style="57" customWidth="1"/>
    <col min="11268" max="11268" width="5.375" style="57" customWidth="1"/>
    <col min="11269" max="11269" width="6.875" style="57" customWidth="1"/>
    <col min="11270" max="11270" width="9.375" style="57" customWidth="1"/>
    <col min="11271" max="11271" width="8.25" style="57" customWidth="1"/>
    <col min="11272" max="11521" width="3.5" style="57"/>
    <col min="11522" max="11522" width="9.125" style="57" customWidth="1"/>
    <col min="11523" max="11523" width="38.875" style="57" customWidth="1"/>
    <col min="11524" max="11524" width="5.375" style="57" customWidth="1"/>
    <col min="11525" max="11525" width="6.875" style="57" customWidth="1"/>
    <col min="11526" max="11526" width="9.375" style="57" customWidth="1"/>
    <col min="11527" max="11527" width="8.25" style="57" customWidth="1"/>
    <col min="11528" max="11777" width="3.5" style="57"/>
    <col min="11778" max="11778" width="9.125" style="57" customWidth="1"/>
    <col min="11779" max="11779" width="38.875" style="57" customWidth="1"/>
    <col min="11780" max="11780" width="5.375" style="57" customWidth="1"/>
    <col min="11781" max="11781" width="6.875" style="57" customWidth="1"/>
    <col min="11782" max="11782" width="9.375" style="57" customWidth="1"/>
    <col min="11783" max="11783" width="8.25" style="57" customWidth="1"/>
    <col min="11784" max="12033" width="3.5" style="57"/>
    <col min="12034" max="12034" width="9.125" style="57" customWidth="1"/>
    <col min="12035" max="12035" width="38.875" style="57" customWidth="1"/>
    <col min="12036" max="12036" width="5.375" style="57" customWidth="1"/>
    <col min="12037" max="12037" width="6.875" style="57" customWidth="1"/>
    <col min="12038" max="12038" width="9.375" style="57" customWidth="1"/>
    <col min="12039" max="12039" width="8.25" style="57" customWidth="1"/>
    <col min="12040" max="12289" width="3.5" style="57"/>
    <col min="12290" max="12290" width="9.125" style="57" customWidth="1"/>
    <col min="12291" max="12291" width="38.875" style="57" customWidth="1"/>
    <col min="12292" max="12292" width="5.375" style="57" customWidth="1"/>
    <col min="12293" max="12293" width="6.875" style="57" customWidth="1"/>
    <col min="12294" max="12294" width="9.375" style="57" customWidth="1"/>
    <col min="12295" max="12295" width="8.25" style="57" customWidth="1"/>
    <col min="12296" max="12545" width="3.5" style="57"/>
    <col min="12546" max="12546" width="9.125" style="57" customWidth="1"/>
    <col min="12547" max="12547" width="38.875" style="57" customWidth="1"/>
    <col min="12548" max="12548" width="5.375" style="57" customWidth="1"/>
    <col min="12549" max="12549" width="6.875" style="57" customWidth="1"/>
    <col min="12550" max="12550" width="9.375" style="57" customWidth="1"/>
    <col min="12551" max="12551" width="8.25" style="57" customWidth="1"/>
    <col min="12552" max="12801" width="3.5" style="57"/>
    <col min="12802" max="12802" width="9.125" style="57" customWidth="1"/>
    <col min="12803" max="12803" width="38.875" style="57" customWidth="1"/>
    <col min="12804" max="12804" width="5.375" style="57" customWidth="1"/>
    <col min="12805" max="12805" width="6.875" style="57" customWidth="1"/>
    <col min="12806" max="12806" width="9.375" style="57" customWidth="1"/>
    <col min="12807" max="12807" width="8.25" style="57" customWidth="1"/>
    <col min="12808" max="13057" width="3.5" style="57"/>
    <col min="13058" max="13058" width="9.125" style="57" customWidth="1"/>
    <col min="13059" max="13059" width="38.875" style="57" customWidth="1"/>
    <col min="13060" max="13060" width="5.375" style="57" customWidth="1"/>
    <col min="13061" max="13061" width="6.875" style="57" customWidth="1"/>
    <col min="13062" max="13062" width="9.375" style="57" customWidth="1"/>
    <col min="13063" max="13063" width="8.25" style="57" customWidth="1"/>
    <col min="13064" max="13313" width="3.5" style="57"/>
    <col min="13314" max="13314" width="9.125" style="57" customWidth="1"/>
    <col min="13315" max="13315" width="38.875" style="57" customWidth="1"/>
    <col min="13316" max="13316" width="5.375" style="57" customWidth="1"/>
    <col min="13317" max="13317" width="6.875" style="57" customWidth="1"/>
    <col min="13318" max="13318" width="9.375" style="57" customWidth="1"/>
    <col min="13319" max="13319" width="8.25" style="57" customWidth="1"/>
    <col min="13320" max="13569" width="3.5" style="57"/>
    <col min="13570" max="13570" width="9.125" style="57" customWidth="1"/>
    <col min="13571" max="13571" width="38.875" style="57" customWidth="1"/>
    <col min="13572" max="13572" width="5.375" style="57" customWidth="1"/>
    <col min="13573" max="13573" width="6.875" style="57" customWidth="1"/>
    <col min="13574" max="13574" width="9.375" style="57" customWidth="1"/>
    <col min="13575" max="13575" width="8.25" style="57" customWidth="1"/>
    <col min="13576" max="13825" width="3.5" style="57"/>
    <col min="13826" max="13826" width="9.125" style="57" customWidth="1"/>
    <col min="13827" max="13827" width="38.875" style="57" customWidth="1"/>
    <col min="13828" max="13828" width="5.375" style="57" customWidth="1"/>
    <col min="13829" max="13829" width="6.875" style="57" customWidth="1"/>
    <col min="13830" max="13830" width="9.375" style="57" customWidth="1"/>
    <col min="13831" max="13831" width="8.25" style="57" customWidth="1"/>
    <col min="13832" max="14081" width="3.5" style="57"/>
    <col min="14082" max="14082" width="9.125" style="57" customWidth="1"/>
    <col min="14083" max="14083" width="38.875" style="57" customWidth="1"/>
    <col min="14084" max="14084" width="5.375" style="57" customWidth="1"/>
    <col min="14085" max="14085" width="6.875" style="57" customWidth="1"/>
    <col min="14086" max="14086" width="9.375" style="57" customWidth="1"/>
    <col min="14087" max="14087" width="8.25" style="57" customWidth="1"/>
    <col min="14088" max="14337" width="3.5" style="57"/>
    <col min="14338" max="14338" width="9.125" style="57" customWidth="1"/>
    <col min="14339" max="14339" width="38.875" style="57" customWidth="1"/>
    <col min="14340" max="14340" width="5.375" style="57" customWidth="1"/>
    <col min="14341" max="14341" width="6.875" style="57" customWidth="1"/>
    <col min="14342" max="14342" width="9.375" style="57" customWidth="1"/>
    <col min="14343" max="14343" width="8.25" style="57" customWidth="1"/>
    <col min="14344" max="14593" width="3.5" style="57"/>
    <col min="14594" max="14594" width="9.125" style="57" customWidth="1"/>
    <col min="14595" max="14595" width="38.875" style="57" customWidth="1"/>
    <col min="14596" max="14596" width="5.375" style="57" customWidth="1"/>
    <col min="14597" max="14597" width="6.875" style="57" customWidth="1"/>
    <col min="14598" max="14598" width="9.375" style="57" customWidth="1"/>
    <col min="14599" max="14599" width="8.25" style="57" customWidth="1"/>
    <col min="14600" max="14849" width="3.5" style="57"/>
    <col min="14850" max="14850" width="9.125" style="57" customWidth="1"/>
    <col min="14851" max="14851" width="38.875" style="57" customWidth="1"/>
    <col min="14852" max="14852" width="5.375" style="57" customWidth="1"/>
    <col min="14853" max="14853" width="6.875" style="57" customWidth="1"/>
    <col min="14854" max="14854" width="9.375" style="57" customWidth="1"/>
    <col min="14855" max="14855" width="8.25" style="57" customWidth="1"/>
    <col min="14856" max="15105" width="3.5" style="57"/>
    <col min="15106" max="15106" width="9.125" style="57" customWidth="1"/>
    <col min="15107" max="15107" width="38.875" style="57" customWidth="1"/>
    <col min="15108" max="15108" width="5.375" style="57" customWidth="1"/>
    <col min="15109" max="15109" width="6.875" style="57" customWidth="1"/>
    <col min="15110" max="15110" width="9.375" style="57" customWidth="1"/>
    <col min="15111" max="15111" width="8.25" style="57" customWidth="1"/>
    <col min="15112" max="15361" width="3.5" style="57"/>
    <col min="15362" max="15362" width="9.125" style="57" customWidth="1"/>
    <col min="15363" max="15363" width="38.875" style="57" customWidth="1"/>
    <col min="15364" max="15364" width="5.375" style="57" customWidth="1"/>
    <col min="15365" max="15365" width="6.875" style="57" customWidth="1"/>
    <col min="15366" max="15366" width="9.375" style="57" customWidth="1"/>
    <col min="15367" max="15367" width="8.25" style="57" customWidth="1"/>
    <col min="15368" max="15617" width="3.5" style="57"/>
    <col min="15618" max="15618" width="9.125" style="57" customWidth="1"/>
    <col min="15619" max="15619" width="38.875" style="57" customWidth="1"/>
    <col min="15620" max="15620" width="5.375" style="57" customWidth="1"/>
    <col min="15621" max="15621" width="6.875" style="57" customWidth="1"/>
    <col min="15622" max="15622" width="9.375" style="57" customWidth="1"/>
    <col min="15623" max="15623" width="8.25" style="57" customWidth="1"/>
    <col min="15624" max="15873" width="3.5" style="57"/>
    <col min="15874" max="15874" width="9.125" style="57" customWidth="1"/>
    <col min="15875" max="15875" width="38.875" style="57" customWidth="1"/>
    <col min="15876" max="15876" width="5.375" style="57" customWidth="1"/>
    <col min="15877" max="15877" width="6.875" style="57" customWidth="1"/>
    <col min="15878" max="15878" width="9.375" style="57" customWidth="1"/>
    <col min="15879" max="15879" width="8.25" style="57" customWidth="1"/>
    <col min="15880" max="16129" width="3.5" style="57"/>
    <col min="16130" max="16130" width="9.125" style="57" customWidth="1"/>
    <col min="16131" max="16131" width="38.875" style="57" customWidth="1"/>
    <col min="16132" max="16132" width="5.375" style="57" customWidth="1"/>
    <col min="16133" max="16133" width="6.875" style="57" customWidth="1"/>
    <col min="16134" max="16134" width="9.375" style="57" customWidth="1"/>
    <col min="16135" max="16135" width="8.25" style="57" customWidth="1"/>
    <col min="16136" max="16384" width="3.5" style="57"/>
  </cols>
  <sheetData>
    <row r="1" spans="1:8" ht="15.75">
      <c r="A1" s="470"/>
      <c r="B1" s="470"/>
      <c r="C1" s="470"/>
      <c r="D1" s="470"/>
      <c r="E1" s="470"/>
      <c r="F1" s="470"/>
      <c r="G1" s="470"/>
    </row>
    <row r="2" spans="1:8" s="59" customFormat="1" ht="50.25" customHeight="1">
      <c r="A2" s="471" t="s">
        <v>47</v>
      </c>
      <c r="B2" s="472"/>
      <c r="C2" s="472"/>
      <c r="D2" s="472"/>
      <c r="E2" s="472"/>
      <c r="F2" s="472"/>
      <c r="G2" s="472"/>
      <c r="H2" s="58"/>
    </row>
    <row r="3" spans="1:8" s="59" customFormat="1" ht="15.75">
      <c r="C3" s="60"/>
      <c r="E3" s="302"/>
      <c r="F3" s="58"/>
      <c r="G3" s="58"/>
      <c r="H3" s="58"/>
    </row>
    <row r="4" spans="1:8">
      <c r="A4" s="473" t="s">
        <v>455</v>
      </c>
      <c r="B4" s="473"/>
      <c r="C4" s="473"/>
      <c r="D4" s="473"/>
      <c r="E4" s="473"/>
      <c r="F4" s="473"/>
      <c r="G4" s="473"/>
    </row>
    <row r="5" spans="1:8">
      <c r="A5" s="61"/>
    </row>
    <row r="6" spans="1:8" s="66" customFormat="1" ht="36" customHeight="1">
      <c r="A6" s="474" t="s">
        <v>0</v>
      </c>
      <c r="B6" s="474" t="s">
        <v>48</v>
      </c>
      <c r="C6" s="474" t="s">
        <v>49</v>
      </c>
      <c r="D6" s="476" t="s">
        <v>50</v>
      </c>
      <c r="E6" s="477"/>
      <c r="F6" s="191" t="s">
        <v>578</v>
      </c>
      <c r="G6" s="191" t="s">
        <v>579</v>
      </c>
      <c r="H6" s="65"/>
    </row>
    <row r="7" spans="1:8" s="66" customFormat="1">
      <c r="A7" s="475"/>
      <c r="B7" s="475"/>
      <c r="C7" s="475"/>
      <c r="D7" s="67" t="s">
        <v>52</v>
      </c>
      <c r="E7" s="64" t="s">
        <v>2</v>
      </c>
      <c r="F7" s="193" t="s">
        <v>53</v>
      </c>
      <c r="G7" s="193" t="s">
        <v>53</v>
      </c>
      <c r="H7" s="65"/>
    </row>
    <row r="8" spans="1:8" s="66" customFormat="1">
      <c r="A8" s="68">
        <v>1</v>
      </c>
      <c r="B8" s="69">
        <v>2</v>
      </c>
      <c r="C8" s="69">
        <v>3</v>
      </c>
      <c r="D8" s="67">
        <v>4</v>
      </c>
      <c r="E8" s="70">
        <v>5</v>
      </c>
      <c r="F8" s="70">
        <v>6</v>
      </c>
      <c r="G8" s="70">
        <v>7</v>
      </c>
      <c r="H8" s="65"/>
    </row>
    <row r="9" spans="1:8" s="66" customFormat="1">
      <c r="A9" s="71" t="s">
        <v>54</v>
      </c>
      <c r="B9" s="467" t="s">
        <v>456</v>
      </c>
      <c r="C9" s="467"/>
      <c r="D9" s="67"/>
      <c r="E9" s="64"/>
      <c r="F9" s="64"/>
      <c r="G9" s="64"/>
      <c r="H9" s="65"/>
    </row>
    <row r="10" spans="1:8" s="66" customFormat="1">
      <c r="A10" s="71" t="s">
        <v>3</v>
      </c>
      <c r="B10" s="468" t="s">
        <v>457</v>
      </c>
      <c r="C10" s="469"/>
      <c r="D10" s="67"/>
      <c r="E10" s="64"/>
      <c r="F10" s="64"/>
      <c r="G10" s="64"/>
      <c r="H10" s="65"/>
    </row>
    <row r="11" spans="1:8" ht="25.5">
      <c r="A11" s="72">
        <v>1</v>
      </c>
      <c r="B11" s="73" t="s">
        <v>458</v>
      </c>
      <c r="C11" s="74" t="s">
        <v>459</v>
      </c>
      <c r="D11" s="72" t="s">
        <v>25</v>
      </c>
      <c r="E11" s="304">
        <v>138</v>
      </c>
      <c r="F11" s="75"/>
      <c r="G11" s="75">
        <f t="shared" ref="G11:G17" si="0">E11*F11</f>
        <v>0</v>
      </c>
    </row>
    <row r="12" spans="1:8">
      <c r="A12" s="72">
        <v>2</v>
      </c>
      <c r="B12" s="73" t="s">
        <v>458</v>
      </c>
      <c r="C12" s="74" t="s">
        <v>460</v>
      </c>
      <c r="D12" s="72" t="s">
        <v>25</v>
      </c>
      <c r="E12" s="304">
        <v>2</v>
      </c>
      <c r="F12" s="75"/>
      <c r="G12" s="75">
        <f t="shared" si="0"/>
        <v>0</v>
      </c>
    </row>
    <row r="13" spans="1:8">
      <c r="A13" s="72">
        <v>3</v>
      </c>
      <c r="B13" s="73" t="s">
        <v>458</v>
      </c>
      <c r="C13" s="74" t="s">
        <v>461</v>
      </c>
      <c r="D13" s="72" t="s">
        <v>462</v>
      </c>
      <c r="E13" s="304">
        <v>5.98</v>
      </c>
      <c r="F13" s="75"/>
      <c r="G13" s="75">
        <f t="shared" si="0"/>
        <v>0</v>
      </c>
    </row>
    <row r="14" spans="1:8">
      <c r="A14" s="72">
        <v>4</v>
      </c>
      <c r="B14" s="73" t="s">
        <v>458</v>
      </c>
      <c r="C14" s="74" t="s">
        <v>463</v>
      </c>
      <c r="D14" s="72" t="s">
        <v>462</v>
      </c>
      <c r="E14" s="304">
        <v>5.98</v>
      </c>
      <c r="F14" s="75"/>
      <c r="G14" s="75">
        <f t="shared" si="0"/>
        <v>0</v>
      </c>
    </row>
    <row r="15" spans="1:8" ht="25.5">
      <c r="A15" s="72">
        <v>5</v>
      </c>
      <c r="B15" s="73" t="s">
        <v>464</v>
      </c>
      <c r="C15" s="74" t="s">
        <v>465</v>
      </c>
      <c r="D15" s="72" t="s">
        <v>7</v>
      </c>
      <c r="E15" s="304">
        <v>6</v>
      </c>
      <c r="F15" s="75"/>
      <c r="G15" s="75">
        <f t="shared" si="0"/>
        <v>0</v>
      </c>
    </row>
    <row r="16" spans="1:8" ht="25.5">
      <c r="A16" s="72">
        <v>6</v>
      </c>
      <c r="B16" s="73" t="s">
        <v>464</v>
      </c>
      <c r="C16" s="74" t="s">
        <v>466</v>
      </c>
      <c r="D16" s="72" t="s">
        <v>7</v>
      </c>
      <c r="E16" s="304">
        <v>7</v>
      </c>
      <c r="F16" s="75"/>
      <c r="G16" s="75">
        <f t="shared" si="0"/>
        <v>0</v>
      </c>
    </row>
    <row r="17" spans="1:8">
      <c r="A17" s="72">
        <v>7</v>
      </c>
      <c r="B17" s="73" t="s">
        <v>464</v>
      </c>
      <c r="C17" s="74" t="s">
        <v>467</v>
      </c>
      <c r="D17" s="72" t="s">
        <v>27</v>
      </c>
      <c r="E17" s="304">
        <v>172</v>
      </c>
      <c r="F17" s="75"/>
      <c r="G17" s="75">
        <f t="shared" si="0"/>
        <v>0</v>
      </c>
    </row>
    <row r="18" spans="1:8" s="81" customFormat="1">
      <c r="A18" s="76" t="s">
        <v>61</v>
      </c>
      <c r="B18" s="77" t="s">
        <v>468</v>
      </c>
      <c r="C18" s="78"/>
      <c r="D18" s="76"/>
      <c r="E18" s="305"/>
      <c r="F18" s="79"/>
      <c r="G18" s="79"/>
      <c r="H18" s="80"/>
    </row>
    <row r="19" spans="1:8" ht="38.25">
      <c r="A19" s="72">
        <v>8</v>
      </c>
      <c r="B19" s="73" t="s">
        <v>469</v>
      </c>
      <c r="C19" s="74" t="s">
        <v>470</v>
      </c>
      <c r="D19" s="72" t="s">
        <v>7</v>
      </c>
      <c r="E19" s="304">
        <v>287</v>
      </c>
      <c r="F19" s="75"/>
      <c r="G19" s="75">
        <f>E19*F19</f>
        <v>0</v>
      </c>
    </row>
    <row r="20" spans="1:8" ht="38.25">
      <c r="A20" s="72">
        <v>9</v>
      </c>
      <c r="B20" s="73" t="s">
        <v>469</v>
      </c>
      <c r="C20" s="74" t="s">
        <v>471</v>
      </c>
      <c r="D20" s="72" t="s">
        <v>7</v>
      </c>
      <c r="E20" s="304">
        <v>450</v>
      </c>
      <c r="F20" s="75"/>
      <c r="G20" s="75">
        <f t="shared" ref="G20:G29" si="1">E20*F20</f>
        <v>0</v>
      </c>
    </row>
    <row r="21" spans="1:8" ht="25.5">
      <c r="A21" s="72">
        <v>10</v>
      </c>
      <c r="B21" s="73" t="s">
        <v>469</v>
      </c>
      <c r="C21" s="74" t="s">
        <v>472</v>
      </c>
      <c r="D21" s="72" t="s">
        <v>23</v>
      </c>
      <c r="E21" s="304">
        <v>131</v>
      </c>
      <c r="F21" s="75"/>
      <c r="G21" s="75">
        <f t="shared" si="1"/>
        <v>0</v>
      </c>
    </row>
    <row r="22" spans="1:8">
      <c r="A22" s="72">
        <v>11</v>
      </c>
      <c r="B22" s="73" t="s">
        <v>469</v>
      </c>
      <c r="C22" s="74" t="s">
        <v>473</v>
      </c>
      <c r="D22" s="72" t="s">
        <v>23</v>
      </c>
      <c r="E22" s="304">
        <v>93</v>
      </c>
      <c r="F22" s="75"/>
      <c r="G22" s="75">
        <f t="shared" si="1"/>
        <v>0</v>
      </c>
    </row>
    <row r="23" spans="1:8">
      <c r="A23" s="72">
        <v>12</v>
      </c>
      <c r="B23" s="184" t="s">
        <v>469</v>
      </c>
      <c r="C23" s="244" t="s">
        <v>575</v>
      </c>
      <c r="D23" s="245" t="s">
        <v>23</v>
      </c>
      <c r="E23" s="306">
        <v>18</v>
      </c>
      <c r="F23" s="246"/>
      <c r="G23" s="246">
        <f t="shared" si="1"/>
        <v>0</v>
      </c>
    </row>
    <row r="24" spans="1:8">
      <c r="A24" s="72">
        <v>13</v>
      </c>
      <c r="B24" s="73" t="s">
        <v>469</v>
      </c>
      <c r="C24" s="74" t="s">
        <v>474</v>
      </c>
      <c r="D24" s="72" t="s">
        <v>23</v>
      </c>
      <c r="E24" s="304">
        <v>131</v>
      </c>
      <c r="F24" s="75"/>
      <c r="G24" s="75">
        <f t="shared" si="1"/>
        <v>0</v>
      </c>
    </row>
    <row r="25" spans="1:8">
      <c r="A25" s="72">
        <v>14</v>
      </c>
      <c r="B25" s="73" t="s">
        <v>469</v>
      </c>
      <c r="C25" s="74" t="s">
        <v>475</v>
      </c>
      <c r="D25" s="72" t="s">
        <v>23</v>
      </c>
      <c r="E25" s="304">
        <v>93</v>
      </c>
      <c r="F25" s="75"/>
      <c r="G25" s="75">
        <f t="shared" si="1"/>
        <v>0</v>
      </c>
    </row>
    <row r="26" spans="1:8">
      <c r="A26" s="72">
        <v>15</v>
      </c>
      <c r="B26" s="73" t="s">
        <v>469</v>
      </c>
      <c r="C26" s="74" t="s">
        <v>476</v>
      </c>
      <c r="D26" s="72" t="s">
        <v>23</v>
      </c>
      <c r="E26" s="304">
        <v>131</v>
      </c>
      <c r="F26" s="75"/>
      <c r="G26" s="75">
        <f t="shared" si="1"/>
        <v>0</v>
      </c>
    </row>
    <row r="27" spans="1:8">
      <c r="A27" s="72">
        <v>16</v>
      </c>
      <c r="B27" s="73" t="s">
        <v>469</v>
      </c>
      <c r="C27" s="74" t="s">
        <v>477</v>
      </c>
      <c r="D27" s="72" t="s">
        <v>10</v>
      </c>
      <c r="E27" s="304">
        <v>3</v>
      </c>
      <c r="F27" s="75"/>
      <c r="G27" s="75">
        <f t="shared" si="1"/>
        <v>0</v>
      </c>
    </row>
    <row r="28" spans="1:8">
      <c r="A28" s="72">
        <v>17</v>
      </c>
      <c r="B28" s="73" t="s">
        <v>469</v>
      </c>
      <c r="C28" s="74" t="s">
        <v>478</v>
      </c>
      <c r="D28" s="72" t="s">
        <v>7</v>
      </c>
      <c r="E28" s="304">
        <v>3</v>
      </c>
      <c r="F28" s="75"/>
      <c r="G28" s="75">
        <f t="shared" si="1"/>
        <v>0</v>
      </c>
    </row>
    <row r="29" spans="1:8" ht="63.75">
      <c r="A29" s="72">
        <v>18</v>
      </c>
      <c r="B29" s="73" t="s">
        <v>469</v>
      </c>
      <c r="C29" s="74" t="s">
        <v>479</v>
      </c>
      <c r="D29" s="72" t="s">
        <v>23</v>
      </c>
      <c r="E29" s="304">
        <v>36</v>
      </c>
      <c r="F29" s="75"/>
      <c r="G29" s="75">
        <f t="shared" si="1"/>
        <v>0</v>
      </c>
    </row>
    <row r="30" spans="1:8" s="81" customFormat="1" ht="23.25" customHeight="1">
      <c r="A30" s="76"/>
      <c r="B30" s="77"/>
      <c r="C30" s="82" t="s">
        <v>480</v>
      </c>
      <c r="D30" s="76"/>
      <c r="E30" s="305"/>
      <c r="F30" s="79"/>
      <c r="G30" s="79">
        <f>SUM(G19:G29,G11:G17)</f>
        <v>0</v>
      </c>
      <c r="H30" s="80"/>
    </row>
  </sheetData>
  <mergeCells count="9">
    <mergeCell ref="B9:C9"/>
    <mergeCell ref="B10:C10"/>
    <mergeCell ref="A1:G1"/>
    <mergeCell ref="A2:G2"/>
    <mergeCell ref="A4:G4"/>
    <mergeCell ref="A6:A7"/>
    <mergeCell ref="B6:B7"/>
    <mergeCell ref="C6:C7"/>
    <mergeCell ref="D6:E6"/>
  </mergeCells>
  <conditionalFormatting sqref="G11:G30">
    <cfRule type="cellIs" dxfId="1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&amp;R&amp;"Arial Narrow,Pogrubiony"KOSZTORYS ŚLEPY NR 10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95"/>
  <sheetViews>
    <sheetView view="pageBreakPreview" zoomScaleNormal="100" zoomScaleSheetLayoutView="100" workbookViewId="0">
      <selection activeCell="C11" sqref="C11"/>
    </sheetView>
  </sheetViews>
  <sheetFormatPr defaultRowHeight="15"/>
  <cols>
    <col min="1" max="1" width="5.625" style="29" customWidth="1"/>
    <col min="2" max="2" width="9.25" style="29" customWidth="1"/>
    <col min="3" max="3" width="40.5" style="29" customWidth="1"/>
    <col min="4" max="4" width="7.875" style="29" customWidth="1"/>
    <col min="5" max="5" width="8.5" style="29" customWidth="1"/>
    <col min="6" max="6" width="9.75" style="29" customWidth="1"/>
    <col min="7" max="7" width="12.625" style="54" customWidth="1"/>
    <col min="8" max="16384" width="9" style="29"/>
  </cols>
  <sheetData>
    <row r="1" spans="1:7" ht="15.75">
      <c r="A1" s="367"/>
      <c r="B1" s="367"/>
      <c r="C1" s="367"/>
      <c r="D1" s="367"/>
      <c r="E1" s="367"/>
      <c r="F1" s="367"/>
      <c r="G1" s="367"/>
    </row>
    <row r="2" spans="1:7" ht="15.75">
      <c r="A2" s="368" t="s">
        <v>47</v>
      </c>
      <c r="B2" s="368"/>
      <c r="C2" s="369"/>
      <c r="D2" s="369"/>
      <c r="E2" s="369"/>
      <c r="F2" s="369"/>
      <c r="G2" s="369"/>
    </row>
    <row r="3" spans="1:7" ht="15.75">
      <c r="A3" s="8"/>
      <c r="B3" s="8"/>
      <c r="C3" s="9"/>
      <c r="D3" s="8"/>
      <c r="E3" s="7"/>
      <c r="F3" s="7"/>
      <c r="G3" s="7"/>
    </row>
    <row r="4" spans="1:7">
      <c r="A4" s="353" t="s">
        <v>70</v>
      </c>
      <c r="B4" s="353"/>
      <c r="C4" s="353"/>
      <c r="D4" s="353"/>
      <c r="E4" s="353"/>
      <c r="F4" s="353"/>
      <c r="G4" s="353"/>
    </row>
    <row r="5" spans="1:7">
      <c r="A5" s="478" t="s">
        <v>71</v>
      </c>
      <c r="B5" s="478"/>
      <c r="C5" s="478"/>
      <c r="D5" s="478"/>
      <c r="E5" s="478"/>
      <c r="F5" s="478"/>
      <c r="G5" s="478"/>
    </row>
    <row r="6" spans="1:7" ht="17.25" customHeight="1">
      <c r="A6" s="363" t="s">
        <v>72</v>
      </c>
      <c r="B6" s="364" t="s">
        <v>48</v>
      </c>
      <c r="C6" s="363" t="s">
        <v>73</v>
      </c>
      <c r="D6" s="366" t="s">
        <v>74</v>
      </c>
      <c r="E6" s="366"/>
      <c r="F6" s="185" t="s">
        <v>75</v>
      </c>
      <c r="G6" s="186" t="s">
        <v>51</v>
      </c>
    </row>
    <row r="7" spans="1:7">
      <c r="A7" s="363"/>
      <c r="B7" s="365"/>
      <c r="C7" s="363"/>
      <c r="D7" s="51" t="s">
        <v>52</v>
      </c>
      <c r="E7" s="51" t="s">
        <v>2</v>
      </c>
      <c r="F7" s="187" t="s">
        <v>76</v>
      </c>
      <c r="G7" s="188" t="s">
        <v>76</v>
      </c>
    </row>
    <row r="8" spans="1:7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>
        <v>6</v>
      </c>
      <c r="G8" s="52">
        <v>7</v>
      </c>
    </row>
    <row r="9" spans="1:7">
      <c r="A9" s="376" t="s">
        <v>77</v>
      </c>
      <c r="B9" s="377"/>
      <c r="C9" s="377"/>
      <c r="D9" s="377"/>
      <c r="E9" s="377"/>
      <c r="F9" s="377"/>
      <c r="G9" s="378"/>
    </row>
    <row r="10" spans="1:7" ht="16.5">
      <c r="A10" s="85" t="s">
        <v>78</v>
      </c>
      <c r="B10" s="85"/>
      <c r="C10" s="86" t="s">
        <v>79</v>
      </c>
      <c r="D10" s="87"/>
      <c r="E10" s="88"/>
      <c r="F10" s="89"/>
      <c r="G10" s="84">
        <f>SUM(G11:G14)</f>
        <v>0</v>
      </c>
    </row>
    <row r="11" spans="1:7" ht="33">
      <c r="A11" s="90" t="s">
        <v>80</v>
      </c>
      <c r="B11" s="132" t="s">
        <v>530</v>
      </c>
      <c r="C11" s="91" t="s">
        <v>81</v>
      </c>
      <c r="D11" s="87" t="s">
        <v>9</v>
      </c>
      <c r="E11" s="92">
        <v>19.100000000000001</v>
      </c>
      <c r="F11" s="89"/>
      <c r="G11" s="93">
        <f>E11*F11</f>
        <v>0</v>
      </c>
    </row>
    <row r="12" spans="1:7" ht="33">
      <c r="A12" s="90" t="s">
        <v>82</v>
      </c>
      <c r="B12" s="132" t="s">
        <v>530</v>
      </c>
      <c r="C12" s="91" t="s">
        <v>83</v>
      </c>
      <c r="D12" s="94" t="s">
        <v>9</v>
      </c>
      <c r="E12" s="92">
        <v>19.100000000000001</v>
      </c>
      <c r="F12" s="89"/>
      <c r="G12" s="93">
        <f>E12*F12</f>
        <v>0</v>
      </c>
    </row>
    <row r="13" spans="1:7" ht="29.25">
      <c r="A13" s="90" t="s">
        <v>84</v>
      </c>
      <c r="B13" s="132" t="s">
        <v>530</v>
      </c>
      <c r="C13" s="91" t="s">
        <v>509</v>
      </c>
      <c r="D13" s="94" t="s">
        <v>9</v>
      </c>
      <c r="E13" s="92">
        <v>53</v>
      </c>
      <c r="F13" s="89"/>
      <c r="G13" s="93">
        <f>E13*F13</f>
        <v>0</v>
      </c>
    </row>
    <row r="14" spans="1:7" ht="29.25">
      <c r="A14" s="90" t="s">
        <v>85</v>
      </c>
      <c r="B14" s="132" t="s">
        <v>530</v>
      </c>
      <c r="C14" s="91" t="s">
        <v>510</v>
      </c>
      <c r="D14" s="94" t="s">
        <v>29</v>
      </c>
      <c r="E14" s="92">
        <v>1</v>
      </c>
      <c r="F14" s="89"/>
      <c r="G14" s="93">
        <f>E14*F14</f>
        <v>0</v>
      </c>
    </row>
    <row r="15" spans="1:7" ht="16.5">
      <c r="A15" s="53" t="s">
        <v>86</v>
      </c>
      <c r="B15" s="131"/>
      <c r="C15" s="86" t="s">
        <v>87</v>
      </c>
      <c r="D15" s="87"/>
      <c r="E15" s="92"/>
      <c r="F15" s="89"/>
      <c r="G15" s="84"/>
    </row>
    <row r="16" spans="1:7" ht="16.5">
      <c r="A16" s="53">
        <v>1</v>
      </c>
      <c r="B16" s="131"/>
      <c r="C16" s="86" t="s">
        <v>88</v>
      </c>
      <c r="D16" s="95"/>
      <c r="E16" s="89"/>
      <c r="F16" s="89"/>
      <c r="G16" s="84">
        <f>SUM(G17:G19)</f>
        <v>0</v>
      </c>
    </row>
    <row r="17" spans="1:7" ht="16.5">
      <c r="A17" s="96" t="s">
        <v>89</v>
      </c>
      <c r="B17" s="132" t="s">
        <v>531</v>
      </c>
      <c r="C17" s="91" t="s">
        <v>90</v>
      </c>
      <c r="D17" s="95" t="s">
        <v>9</v>
      </c>
      <c r="E17" s="92">
        <v>74.2</v>
      </c>
      <c r="F17" s="89"/>
      <c r="G17" s="93">
        <f>E17*F17</f>
        <v>0</v>
      </c>
    </row>
    <row r="18" spans="1:7" ht="33">
      <c r="A18" s="96" t="s">
        <v>8</v>
      </c>
      <c r="B18" s="132" t="s">
        <v>530</v>
      </c>
      <c r="C18" s="97" t="s">
        <v>91</v>
      </c>
      <c r="D18" s="87" t="s">
        <v>29</v>
      </c>
      <c r="E18" s="92">
        <v>25</v>
      </c>
      <c r="F18" s="89"/>
      <c r="G18" s="93">
        <f>E18*F18</f>
        <v>0</v>
      </c>
    </row>
    <row r="19" spans="1:7" ht="66">
      <c r="A19" s="96" t="s">
        <v>45</v>
      </c>
      <c r="B19" s="132" t="s">
        <v>530</v>
      </c>
      <c r="C19" s="98" t="s">
        <v>92</v>
      </c>
      <c r="D19" s="87" t="s">
        <v>29</v>
      </c>
      <c r="E19" s="92">
        <v>4</v>
      </c>
      <c r="F19" s="89"/>
      <c r="G19" s="93">
        <f>E19*F19</f>
        <v>0</v>
      </c>
    </row>
    <row r="20" spans="1:7" ht="16.5">
      <c r="A20" s="85" t="s">
        <v>82</v>
      </c>
      <c r="B20" s="85"/>
      <c r="C20" s="86" t="s">
        <v>24</v>
      </c>
      <c r="D20" s="99"/>
      <c r="E20" s="100"/>
      <c r="F20" s="89"/>
      <c r="G20" s="84">
        <f>SUM(G21:G23)</f>
        <v>0</v>
      </c>
    </row>
    <row r="21" spans="1:7" ht="33">
      <c r="A21" s="96" t="s">
        <v>93</v>
      </c>
      <c r="B21" s="132" t="s">
        <v>532</v>
      </c>
      <c r="C21" s="91" t="s">
        <v>511</v>
      </c>
      <c r="D21" s="95" t="s">
        <v>512</v>
      </c>
      <c r="E21" s="92">
        <v>174.06</v>
      </c>
      <c r="F21" s="89"/>
      <c r="G21" s="93">
        <f>E21*F21</f>
        <v>0</v>
      </c>
    </row>
    <row r="22" spans="1:7" ht="33">
      <c r="A22" s="96" t="s">
        <v>94</v>
      </c>
      <c r="B22" s="132" t="s">
        <v>532</v>
      </c>
      <c r="C22" s="91" t="s">
        <v>513</v>
      </c>
      <c r="D22" s="95" t="s">
        <v>512</v>
      </c>
      <c r="E22" s="92">
        <v>11.81</v>
      </c>
      <c r="F22" s="89"/>
      <c r="G22" s="93">
        <f>E22*F22</f>
        <v>0</v>
      </c>
    </row>
    <row r="23" spans="1:7" ht="49.5">
      <c r="A23" s="96" t="s">
        <v>95</v>
      </c>
      <c r="B23" s="132" t="s">
        <v>532</v>
      </c>
      <c r="C23" s="91" t="s">
        <v>514</v>
      </c>
      <c r="D23" s="95" t="s">
        <v>512</v>
      </c>
      <c r="E23" s="92">
        <v>159.18</v>
      </c>
      <c r="F23" s="89"/>
      <c r="G23" s="93">
        <f>E23*F23</f>
        <v>0</v>
      </c>
    </row>
    <row r="24" spans="1:7" ht="16.5">
      <c r="A24" s="85">
        <v>3</v>
      </c>
      <c r="B24" s="85"/>
      <c r="C24" s="86" t="s">
        <v>96</v>
      </c>
      <c r="D24" s="95"/>
      <c r="E24" s="92"/>
      <c r="F24" s="89"/>
      <c r="G24" s="84">
        <f>SUM(G25:G25)</f>
        <v>0</v>
      </c>
    </row>
    <row r="25" spans="1:7" ht="29.25">
      <c r="A25" s="96" t="s">
        <v>97</v>
      </c>
      <c r="B25" s="132" t="s">
        <v>530</v>
      </c>
      <c r="C25" s="91" t="s">
        <v>515</v>
      </c>
      <c r="D25" s="95" t="s">
        <v>516</v>
      </c>
      <c r="E25" s="92">
        <v>316.89000000000004</v>
      </c>
      <c r="F25" s="89"/>
      <c r="G25" s="93">
        <f>E25*F25</f>
        <v>0</v>
      </c>
    </row>
    <row r="26" spans="1:7" ht="16.5">
      <c r="A26" s="85" t="s">
        <v>85</v>
      </c>
      <c r="B26" s="85"/>
      <c r="C26" s="86" t="s">
        <v>98</v>
      </c>
      <c r="D26" s="95"/>
      <c r="E26" s="92"/>
      <c r="F26" s="89"/>
      <c r="G26" s="84">
        <f>SUM(G27:G32)</f>
        <v>0</v>
      </c>
    </row>
    <row r="27" spans="1:7" ht="45.75">
      <c r="A27" s="96" t="s">
        <v>99</v>
      </c>
      <c r="B27" s="132" t="s">
        <v>530</v>
      </c>
      <c r="C27" s="97" t="s">
        <v>517</v>
      </c>
      <c r="D27" s="95" t="s">
        <v>27</v>
      </c>
      <c r="E27" s="92">
        <v>53.1</v>
      </c>
      <c r="F27" s="89"/>
      <c r="G27" s="93">
        <f t="shared" ref="G27:G32" si="0">E27*F27</f>
        <v>0</v>
      </c>
    </row>
    <row r="28" spans="1:7" ht="49.5">
      <c r="A28" s="96" t="s">
        <v>100</v>
      </c>
      <c r="B28" s="132" t="s">
        <v>530</v>
      </c>
      <c r="C28" s="97" t="s">
        <v>101</v>
      </c>
      <c r="D28" s="95" t="s">
        <v>27</v>
      </c>
      <c r="E28" s="92">
        <v>2</v>
      </c>
      <c r="F28" s="89"/>
      <c r="G28" s="93">
        <f t="shared" si="0"/>
        <v>0</v>
      </c>
    </row>
    <row r="29" spans="1:7" ht="33">
      <c r="A29" s="96" t="s">
        <v>102</v>
      </c>
      <c r="B29" s="132" t="s">
        <v>530</v>
      </c>
      <c r="C29" s="97" t="s">
        <v>103</v>
      </c>
      <c r="D29" s="95" t="s">
        <v>27</v>
      </c>
      <c r="E29" s="92">
        <v>19.100000000000001</v>
      </c>
      <c r="F29" s="89"/>
      <c r="G29" s="93">
        <f t="shared" si="0"/>
        <v>0</v>
      </c>
    </row>
    <row r="30" spans="1:7" ht="82.5">
      <c r="A30" s="96" t="s">
        <v>104</v>
      </c>
      <c r="B30" s="132" t="s">
        <v>530</v>
      </c>
      <c r="C30" s="97" t="s">
        <v>105</v>
      </c>
      <c r="D30" s="87" t="s">
        <v>29</v>
      </c>
      <c r="E30" s="92">
        <v>2</v>
      </c>
      <c r="F30" s="89"/>
      <c r="G30" s="93">
        <f t="shared" si="0"/>
        <v>0</v>
      </c>
    </row>
    <row r="31" spans="1:7" ht="29.25">
      <c r="A31" s="96" t="s">
        <v>106</v>
      </c>
      <c r="B31" s="132" t="s">
        <v>530</v>
      </c>
      <c r="C31" s="97" t="s">
        <v>518</v>
      </c>
      <c r="D31" s="94" t="s">
        <v>7</v>
      </c>
      <c r="E31" s="92">
        <v>2</v>
      </c>
      <c r="F31" s="89"/>
      <c r="G31" s="93">
        <f t="shared" si="0"/>
        <v>0</v>
      </c>
    </row>
    <row r="32" spans="1:7" ht="29.25">
      <c r="A32" s="96" t="s">
        <v>107</v>
      </c>
      <c r="B32" s="132" t="s">
        <v>530</v>
      </c>
      <c r="C32" s="97" t="s">
        <v>519</v>
      </c>
      <c r="D32" s="94" t="s">
        <v>7</v>
      </c>
      <c r="E32" s="92">
        <v>4</v>
      </c>
      <c r="F32" s="89"/>
      <c r="G32" s="93">
        <f t="shared" si="0"/>
        <v>0</v>
      </c>
    </row>
    <row r="33" spans="1:7" ht="16.5">
      <c r="A33" s="53" t="s">
        <v>108</v>
      </c>
      <c r="B33" s="131"/>
      <c r="C33" s="102" t="s">
        <v>109</v>
      </c>
      <c r="D33" s="103"/>
      <c r="E33" s="104"/>
      <c r="F33" s="89"/>
      <c r="G33" s="93"/>
    </row>
    <row r="34" spans="1:7" ht="16.5">
      <c r="A34" s="53">
        <v>1</v>
      </c>
      <c r="B34" s="131"/>
      <c r="C34" s="86" t="s">
        <v>110</v>
      </c>
      <c r="D34" s="103"/>
      <c r="E34" s="104"/>
      <c r="F34" s="89"/>
      <c r="G34" s="84">
        <f>SUM(G35:G37)</f>
        <v>0</v>
      </c>
    </row>
    <row r="35" spans="1:7" ht="33">
      <c r="A35" s="95" t="s">
        <v>89</v>
      </c>
      <c r="B35" s="132" t="s">
        <v>532</v>
      </c>
      <c r="C35" s="91" t="s">
        <v>111</v>
      </c>
      <c r="D35" s="95" t="s">
        <v>512</v>
      </c>
      <c r="E35" s="92">
        <v>38.880000000000003</v>
      </c>
      <c r="F35" s="89"/>
      <c r="G35" s="93">
        <f>E35*F35</f>
        <v>0</v>
      </c>
    </row>
    <row r="36" spans="1:7" ht="33">
      <c r="A36" s="95" t="s">
        <v>8</v>
      </c>
      <c r="B36" s="132" t="s">
        <v>532</v>
      </c>
      <c r="C36" s="91" t="s">
        <v>112</v>
      </c>
      <c r="D36" s="95" t="s">
        <v>512</v>
      </c>
      <c r="E36" s="92">
        <v>0.36</v>
      </c>
      <c r="F36" s="89"/>
      <c r="G36" s="93">
        <f>E36*F36</f>
        <v>0</v>
      </c>
    </row>
    <row r="37" spans="1:7" ht="33">
      <c r="A37" s="95" t="s">
        <v>45</v>
      </c>
      <c r="B37" s="132" t="s">
        <v>532</v>
      </c>
      <c r="C37" s="91" t="s">
        <v>113</v>
      </c>
      <c r="D37" s="95" t="s">
        <v>512</v>
      </c>
      <c r="E37" s="92">
        <v>27.94</v>
      </c>
      <c r="F37" s="89"/>
      <c r="G37" s="93">
        <f>E37*F37</f>
        <v>0</v>
      </c>
    </row>
    <row r="38" spans="1:7" ht="16.5">
      <c r="A38" s="53">
        <v>2</v>
      </c>
      <c r="B38" s="131"/>
      <c r="C38" s="86" t="s">
        <v>96</v>
      </c>
      <c r="D38" s="95"/>
      <c r="E38" s="92"/>
      <c r="F38" s="89"/>
      <c r="G38" s="84">
        <f>SUM(G39:G39)</f>
        <v>0</v>
      </c>
    </row>
    <row r="39" spans="1:7" ht="33">
      <c r="A39" s="96" t="s">
        <v>93</v>
      </c>
      <c r="B39" s="132" t="s">
        <v>530</v>
      </c>
      <c r="C39" s="91" t="s">
        <v>114</v>
      </c>
      <c r="D39" s="95" t="s">
        <v>516</v>
      </c>
      <c r="E39" s="92">
        <v>67.62</v>
      </c>
      <c r="F39" s="89"/>
      <c r="G39" s="93">
        <f>E39*F39</f>
        <v>0</v>
      </c>
    </row>
    <row r="40" spans="1:7" ht="16.5">
      <c r="A40" s="53">
        <v>3</v>
      </c>
      <c r="B40" s="131"/>
      <c r="C40" s="105" t="s">
        <v>98</v>
      </c>
      <c r="D40" s="92"/>
      <c r="E40" s="92"/>
      <c r="F40" s="89"/>
      <c r="G40" s="84">
        <f>SUM(G41:G42)</f>
        <v>0</v>
      </c>
    </row>
    <row r="41" spans="1:7" ht="100.5">
      <c r="A41" s="95" t="s">
        <v>97</v>
      </c>
      <c r="B41" s="132" t="s">
        <v>530</v>
      </c>
      <c r="C41" s="106" t="s">
        <v>520</v>
      </c>
      <c r="D41" s="92" t="s">
        <v>29</v>
      </c>
      <c r="E41" s="92">
        <v>2</v>
      </c>
      <c r="F41" s="89"/>
      <c r="G41" s="93">
        <f>E41*F41</f>
        <v>0</v>
      </c>
    </row>
    <row r="42" spans="1:7" ht="87.75">
      <c r="A42" s="95" t="s">
        <v>115</v>
      </c>
      <c r="B42" s="132" t="s">
        <v>530</v>
      </c>
      <c r="C42" s="106" t="s">
        <v>521</v>
      </c>
      <c r="D42" s="92" t="s">
        <v>29</v>
      </c>
      <c r="E42" s="92">
        <v>1</v>
      </c>
      <c r="F42" s="89"/>
      <c r="G42" s="93">
        <f>E42*F42</f>
        <v>0</v>
      </c>
    </row>
    <row r="43" spans="1:7" ht="16.5">
      <c r="A43" s="53" t="s">
        <v>116</v>
      </c>
      <c r="B43" s="53"/>
      <c r="C43" s="107" t="s">
        <v>117</v>
      </c>
      <c r="D43" s="53"/>
      <c r="E43" s="83"/>
      <c r="F43" s="89"/>
      <c r="G43" s="84">
        <f>G10+G16+G20+G24+G26+G34+G38+G40</f>
        <v>0</v>
      </c>
    </row>
    <row r="44" spans="1:7">
      <c r="A44" s="376" t="s">
        <v>118</v>
      </c>
      <c r="B44" s="377"/>
      <c r="C44" s="377"/>
      <c r="D44" s="377"/>
      <c r="E44" s="377"/>
      <c r="F44" s="377"/>
      <c r="G44" s="378"/>
    </row>
    <row r="45" spans="1:7" ht="16.5">
      <c r="A45" s="85" t="s">
        <v>78</v>
      </c>
      <c r="B45" s="85"/>
      <c r="C45" s="86" t="s">
        <v>79</v>
      </c>
      <c r="D45" s="94"/>
      <c r="E45" s="88"/>
      <c r="F45" s="89"/>
      <c r="G45" s="84">
        <f>SUM(G46:G48)</f>
        <v>0</v>
      </c>
    </row>
    <row r="46" spans="1:7" ht="33">
      <c r="A46" s="90" t="s">
        <v>80</v>
      </c>
      <c r="B46" s="132" t="s">
        <v>530</v>
      </c>
      <c r="C46" s="91" t="s">
        <v>119</v>
      </c>
      <c r="D46" s="94" t="s">
        <v>9</v>
      </c>
      <c r="E46" s="92">
        <v>53</v>
      </c>
      <c r="F46" s="89"/>
      <c r="G46" s="93">
        <f>E46*F46</f>
        <v>0</v>
      </c>
    </row>
    <row r="47" spans="1:7" ht="29.25">
      <c r="A47" s="90" t="s">
        <v>82</v>
      </c>
      <c r="B47" s="132" t="s">
        <v>530</v>
      </c>
      <c r="C47" s="91" t="s">
        <v>522</v>
      </c>
      <c r="D47" s="94" t="s">
        <v>9</v>
      </c>
      <c r="E47" s="92">
        <v>47.6</v>
      </c>
      <c r="F47" s="89"/>
      <c r="G47" s="93">
        <f>E47*F47</f>
        <v>0</v>
      </c>
    </row>
    <row r="48" spans="1:7" ht="16.5">
      <c r="A48" s="90" t="s">
        <v>84</v>
      </c>
      <c r="B48" s="132" t="s">
        <v>530</v>
      </c>
      <c r="C48" s="91" t="s">
        <v>120</v>
      </c>
      <c r="D48" s="94" t="s">
        <v>29</v>
      </c>
      <c r="E48" s="92">
        <v>1</v>
      </c>
      <c r="F48" s="89"/>
      <c r="G48" s="93">
        <f>E48*F48</f>
        <v>0</v>
      </c>
    </row>
    <row r="49" spans="1:7" ht="16.5">
      <c r="A49" s="53" t="s">
        <v>86</v>
      </c>
      <c r="B49" s="131"/>
      <c r="C49" s="86" t="s">
        <v>87</v>
      </c>
      <c r="D49" s="94"/>
      <c r="E49" s="92"/>
      <c r="F49" s="89"/>
      <c r="G49" s="84"/>
    </row>
    <row r="50" spans="1:7" ht="16.5">
      <c r="A50" s="53">
        <v>1</v>
      </c>
      <c r="B50" s="131"/>
      <c r="C50" s="86" t="s">
        <v>88</v>
      </c>
      <c r="D50" s="95"/>
      <c r="E50" s="89"/>
      <c r="F50" s="89"/>
      <c r="G50" s="84">
        <f>SUM(G51:G53)</f>
        <v>0</v>
      </c>
    </row>
    <row r="51" spans="1:7" ht="16.5">
      <c r="A51" s="96" t="s">
        <v>89</v>
      </c>
      <c r="B51" s="132" t="s">
        <v>531</v>
      </c>
      <c r="C51" s="91" t="s">
        <v>90</v>
      </c>
      <c r="D51" s="95" t="s">
        <v>9</v>
      </c>
      <c r="E51" s="92">
        <v>103.20000000000002</v>
      </c>
      <c r="F51" s="89"/>
      <c r="G51" s="93">
        <f>E51*F51</f>
        <v>0</v>
      </c>
    </row>
    <row r="52" spans="1:7" ht="33">
      <c r="A52" s="96" t="s">
        <v>8</v>
      </c>
      <c r="B52" s="132" t="s">
        <v>530</v>
      </c>
      <c r="C52" s="97" t="s">
        <v>91</v>
      </c>
      <c r="D52" s="87" t="s">
        <v>29</v>
      </c>
      <c r="E52" s="92">
        <v>23</v>
      </c>
      <c r="F52" s="89"/>
      <c r="G52" s="93">
        <f>E52*F52</f>
        <v>0</v>
      </c>
    </row>
    <row r="53" spans="1:7" ht="66">
      <c r="A53" s="96" t="s">
        <v>45</v>
      </c>
      <c r="B53" s="132" t="s">
        <v>530</v>
      </c>
      <c r="C53" s="98" t="s">
        <v>121</v>
      </c>
      <c r="D53" s="87" t="s">
        <v>29</v>
      </c>
      <c r="E53" s="92">
        <v>2</v>
      </c>
      <c r="F53" s="89"/>
      <c r="G53" s="93">
        <f>E53*F53</f>
        <v>0</v>
      </c>
    </row>
    <row r="54" spans="1:7" ht="16.5">
      <c r="A54" s="85" t="s">
        <v>82</v>
      </c>
      <c r="B54" s="85"/>
      <c r="C54" s="86" t="s">
        <v>24</v>
      </c>
      <c r="D54" s="99"/>
      <c r="E54" s="100"/>
      <c r="F54" s="89"/>
      <c r="G54" s="84">
        <f>SUM(G55:G57)</f>
        <v>0</v>
      </c>
    </row>
    <row r="55" spans="1:7" ht="29.25">
      <c r="A55" s="96" t="s">
        <v>93</v>
      </c>
      <c r="B55" s="132" t="s">
        <v>532</v>
      </c>
      <c r="C55" s="91" t="s">
        <v>523</v>
      </c>
      <c r="D55" s="95" t="s">
        <v>512</v>
      </c>
      <c r="E55" s="92">
        <v>233.66</v>
      </c>
      <c r="F55" s="89"/>
      <c r="G55" s="93">
        <f>E55*F55</f>
        <v>0</v>
      </c>
    </row>
    <row r="56" spans="1:7" ht="33">
      <c r="A56" s="96" t="s">
        <v>94</v>
      </c>
      <c r="B56" s="132" t="s">
        <v>532</v>
      </c>
      <c r="C56" s="91" t="s">
        <v>122</v>
      </c>
      <c r="D56" s="95" t="s">
        <v>512</v>
      </c>
      <c r="E56" s="92">
        <v>15.59</v>
      </c>
      <c r="F56" s="89"/>
      <c r="G56" s="93">
        <f>E56*F56</f>
        <v>0</v>
      </c>
    </row>
    <row r="57" spans="1:7" ht="49.5">
      <c r="A57" s="96" t="s">
        <v>95</v>
      </c>
      <c r="B57" s="132" t="s">
        <v>532</v>
      </c>
      <c r="C57" s="91" t="s">
        <v>123</v>
      </c>
      <c r="D57" s="95" t="s">
        <v>512</v>
      </c>
      <c r="E57" s="92">
        <v>214.49746675000006</v>
      </c>
      <c r="F57" s="89"/>
      <c r="G57" s="93">
        <f>E57*F57</f>
        <v>0</v>
      </c>
    </row>
    <row r="58" spans="1:7" ht="16.5">
      <c r="A58" s="85">
        <v>3</v>
      </c>
      <c r="B58" s="85"/>
      <c r="C58" s="86" t="s">
        <v>96</v>
      </c>
      <c r="D58" s="95"/>
      <c r="E58" s="92"/>
      <c r="F58" s="89"/>
      <c r="G58" s="84">
        <f>SUM(G59:G59)</f>
        <v>0</v>
      </c>
    </row>
    <row r="59" spans="1:7" ht="33">
      <c r="A59" s="96" t="s">
        <v>97</v>
      </c>
      <c r="B59" s="132" t="s">
        <v>530</v>
      </c>
      <c r="C59" s="91" t="s">
        <v>124</v>
      </c>
      <c r="D59" s="95" t="s">
        <v>516</v>
      </c>
      <c r="E59" s="92">
        <v>436.08000000000004</v>
      </c>
      <c r="F59" s="89"/>
      <c r="G59" s="93">
        <f>E59*F59</f>
        <v>0</v>
      </c>
    </row>
    <row r="60" spans="1:7" ht="16.5">
      <c r="A60" s="85" t="s">
        <v>85</v>
      </c>
      <c r="B60" s="85"/>
      <c r="C60" s="86" t="s">
        <v>98</v>
      </c>
      <c r="D60" s="95"/>
      <c r="E60" s="92"/>
      <c r="F60" s="89"/>
      <c r="G60" s="84">
        <f>SUM(G61:G66)</f>
        <v>0</v>
      </c>
    </row>
    <row r="61" spans="1:7" ht="33">
      <c r="A61" s="96" t="s">
        <v>99</v>
      </c>
      <c r="B61" s="132" t="s">
        <v>530</v>
      </c>
      <c r="C61" s="106" t="s">
        <v>125</v>
      </c>
      <c r="D61" s="95" t="s">
        <v>27</v>
      </c>
      <c r="E61" s="101">
        <v>51.2</v>
      </c>
      <c r="F61" s="89"/>
      <c r="G61" s="93">
        <f t="shared" ref="G61:G66" si="1">E61*F61</f>
        <v>0</v>
      </c>
    </row>
    <row r="62" spans="1:7" ht="33">
      <c r="A62" s="96" t="s">
        <v>100</v>
      </c>
      <c r="B62" s="132" t="s">
        <v>530</v>
      </c>
      <c r="C62" s="106" t="s">
        <v>126</v>
      </c>
      <c r="D62" s="95" t="s">
        <v>27</v>
      </c>
      <c r="E62" s="101">
        <v>19.5</v>
      </c>
      <c r="F62" s="89"/>
      <c r="G62" s="93">
        <f>E62*F62</f>
        <v>0</v>
      </c>
    </row>
    <row r="63" spans="1:7" ht="33">
      <c r="A63" s="96" t="s">
        <v>102</v>
      </c>
      <c r="B63" s="132" t="s">
        <v>530</v>
      </c>
      <c r="C63" s="106" t="s">
        <v>127</v>
      </c>
      <c r="D63" s="95" t="s">
        <v>27</v>
      </c>
      <c r="E63" s="101">
        <v>12.4</v>
      </c>
      <c r="F63" s="89"/>
      <c r="G63" s="93">
        <f t="shared" si="1"/>
        <v>0</v>
      </c>
    </row>
    <row r="64" spans="1:7" ht="66">
      <c r="A64" s="96" t="s">
        <v>104</v>
      </c>
      <c r="B64" s="132" t="s">
        <v>530</v>
      </c>
      <c r="C64" s="106" t="s">
        <v>128</v>
      </c>
      <c r="D64" s="95" t="s">
        <v>27</v>
      </c>
      <c r="E64" s="101">
        <v>20.100000000000001</v>
      </c>
      <c r="F64" s="89"/>
      <c r="G64" s="93">
        <f t="shared" si="1"/>
        <v>0</v>
      </c>
    </row>
    <row r="65" spans="1:7" ht="49.5">
      <c r="A65" s="96" t="s">
        <v>106</v>
      </c>
      <c r="B65" s="132" t="s">
        <v>530</v>
      </c>
      <c r="C65" s="97" t="s">
        <v>129</v>
      </c>
      <c r="D65" s="87" t="s">
        <v>29</v>
      </c>
      <c r="E65" s="92">
        <v>1</v>
      </c>
      <c r="F65" s="89"/>
      <c r="G65" s="93">
        <f t="shared" si="1"/>
        <v>0</v>
      </c>
    </row>
    <row r="66" spans="1:7" ht="66">
      <c r="A66" s="96" t="s">
        <v>107</v>
      </c>
      <c r="B66" s="132" t="s">
        <v>530</v>
      </c>
      <c r="C66" s="97" t="s">
        <v>130</v>
      </c>
      <c r="D66" s="87" t="s">
        <v>29</v>
      </c>
      <c r="E66" s="92">
        <v>1</v>
      </c>
      <c r="F66" s="89"/>
      <c r="G66" s="93">
        <f t="shared" si="1"/>
        <v>0</v>
      </c>
    </row>
    <row r="67" spans="1:7" ht="16.5">
      <c r="A67" s="53" t="s">
        <v>108</v>
      </c>
      <c r="B67" s="131"/>
      <c r="C67" s="102" t="s">
        <v>109</v>
      </c>
      <c r="D67" s="103"/>
      <c r="E67" s="104"/>
      <c r="F67" s="89"/>
      <c r="G67" s="93"/>
    </row>
    <row r="68" spans="1:7" ht="16.5">
      <c r="A68" s="53">
        <v>1</v>
      </c>
      <c r="B68" s="131"/>
      <c r="C68" s="86" t="s">
        <v>110</v>
      </c>
      <c r="D68" s="103"/>
      <c r="E68" s="104"/>
      <c r="F68" s="89"/>
      <c r="G68" s="84">
        <f>SUM(G69:G72)</f>
        <v>0</v>
      </c>
    </row>
    <row r="69" spans="1:7" ht="29.25">
      <c r="A69" s="95" t="s">
        <v>89</v>
      </c>
      <c r="B69" s="132" t="s">
        <v>532</v>
      </c>
      <c r="C69" s="91" t="s">
        <v>524</v>
      </c>
      <c r="D69" s="95" t="s">
        <v>512</v>
      </c>
      <c r="E69" s="92">
        <v>22.72</v>
      </c>
      <c r="F69" s="89"/>
      <c r="G69" s="93">
        <f>E69*F69</f>
        <v>0</v>
      </c>
    </row>
    <row r="70" spans="1:7" ht="33">
      <c r="A70" s="95" t="s">
        <v>8</v>
      </c>
      <c r="B70" s="132" t="s">
        <v>530</v>
      </c>
      <c r="C70" s="91" t="s">
        <v>112</v>
      </c>
      <c r="D70" s="95" t="s">
        <v>512</v>
      </c>
      <c r="E70" s="92">
        <v>0.12</v>
      </c>
      <c r="F70" s="89"/>
      <c r="G70" s="93">
        <f>E70*F70</f>
        <v>0</v>
      </c>
    </row>
    <row r="71" spans="1:7" ht="33">
      <c r="A71" s="95" t="s">
        <v>45</v>
      </c>
      <c r="B71" s="132" t="s">
        <v>532</v>
      </c>
      <c r="C71" s="91" t="s">
        <v>131</v>
      </c>
      <c r="D71" s="95" t="s">
        <v>512</v>
      </c>
      <c r="E71" s="92">
        <v>0.18</v>
      </c>
      <c r="F71" s="89"/>
      <c r="G71" s="93">
        <f>E71*F71</f>
        <v>0</v>
      </c>
    </row>
    <row r="72" spans="1:7" ht="33">
      <c r="A72" s="95" t="s">
        <v>46</v>
      </c>
      <c r="B72" s="132" t="s">
        <v>532</v>
      </c>
      <c r="C72" s="91" t="s">
        <v>132</v>
      </c>
      <c r="D72" s="95" t="s">
        <v>512</v>
      </c>
      <c r="E72" s="92">
        <v>16.920000000000002</v>
      </c>
      <c r="F72" s="89"/>
      <c r="G72" s="93">
        <f>E72*F72</f>
        <v>0</v>
      </c>
    </row>
    <row r="73" spans="1:7" ht="16.5">
      <c r="A73" s="85" t="s">
        <v>82</v>
      </c>
      <c r="B73" s="85"/>
      <c r="C73" s="86" t="s">
        <v>96</v>
      </c>
      <c r="D73" s="95"/>
      <c r="E73" s="92"/>
      <c r="F73" s="89"/>
      <c r="G73" s="84">
        <f>SUM(G74:G74)</f>
        <v>0</v>
      </c>
    </row>
    <row r="74" spans="1:7" ht="33">
      <c r="A74" s="96" t="s">
        <v>93</v>
      </c>
      <c r="B74" s="96"/>
      <c r="C74" s="91" t="s">
        <v>114</v>
      </c>
      <c r="D74" s="95" t="s">
        <v>516</v>
      </c>
      <c r="E74" s="92">
        <v>45.480000000000004</v>
      </c>
      <c r="F74" s="89"/>
      <c r="G74" s="93">
        <f>E74*F74</f>
        <v>0</v>
      </c>
    </row>
    <row r="75" spans="1:7" ht="16.5">
      <c r="A75" s="53">
        <v>3</v>
      </c>
      <c r="B75" s="131"/>
      <c r="C75" s="105" t="s">
        <v>98</v>
      </c>
      <c r="D75" s="92"/>
      <c r="E75" s="92"/>
      <c r="F75" s="89"/>
      <c r="G75" s="84">
        <f>SUM(G76:G77)</f>
        <v>0</v>
      </c>
    </row>
    <row r="76" spans="1:7" ht="115.5">
      <c r="A76" s="95" t="s">
        <v>97</v>
      </c>
      <c r="B76" s="132" t="s">
        <v>530</v>
      </c>
      <c r="C76" s="106" t="s">
        <v>133</v>
      </c>
      <c r="D76" s="92" t="s">
        <v>29</v>
      </c>
      <c r="E76" s="92">
        <v>1</v>
      </c>
      <c r="F76" s="89"/>
      <c r="G76" s="93">
        <f>E76*F76</f>
        <v>0</v>
      </c>
    </row>
    <row r="77" spans="1:7" ht="33">
      <c r="A77" s="95" t="s">
        <v>115</v>
      </c>
      <c r="B77" s="132" t="s">
        <v>530</v>
      </c>
      <c r="C77" s="97" t="s">
        <v>134</v>
      </c>
      <c r="D77" s="92" t="s">
        <v>29</v>
      </c>
      <c r="E77" s="92">
        <v>1</v>
      </c>
      <c r="F77" s="89"/>
      <c r="G77" s="93">
        <f>E77*F77</f>
        <v>0</v>
      </c>
    </row>
    <row r="78" spans="1:7" ht="16.5">
      <c r="A78" s="53" t="s">
        <v>116</v>
      </c>
      <c r="B78" s="53"/>
      <c r="C78" s="107" t="s">
        <v>135</v>
      </c>
      <c r="D78" s="53"/>
      <c r="E78" s="83"/>
      <c r="F78" s="89"/>
      <c r="G78" s="84">
        <f>G45+G50+G54+G58+G60+G68+G73+G75</f>
        <v>0</v>
      </c>
    </row>
    <row r="79" spans="1:7">
      <c r="A79" s="376" t="s">
        <v>136</v>
      </c>
      <c r="B79" s="377"/>
      <c r="C79" s="377"/>
      <c r="D79" s="377"/>
      <c r="E79" s="377"/>
      <c r="F79" s="377"/>
      <c r="G79" s="378"/>
    </row>
    <row r="80" spans="1:7" ht="16.5">
      <c r="A80" s="85" t="s">
        <v>78</v>
      </c>
      <c r="B80" s="85"/>
      <c r="C80" s="86" t="s">
        <v>79</v>
      </c>
      <c r="D80" s="94"/>
      <c r="E80" s="88"/>
      <c r="F80" s="89"/>
      <c r="G80" s="84">
        <f>G81</f>
        <v>0</v>
      </c>
    </row>
    <row r="81" spans="1:7" ht="29.25">
      <c r="A81" s="90" t="s">
        <v>80</v>
      </c>
      <c r="B81" s="132" t="s">
        <v>533</v>
      </c>
      <c r="C81" s="106" t="s">
        <v>525</v>
      </c>
      <c r="D81" s="94" t="s">
        <v>9</v>
      </c>
      <c r="E81" s="108">
        <v>12.5</v>
      </c>
      <c r="F81" s="89"/>
      <c r="G81" s="93">
        <f>E81*F81</f>
        <v>0</v>
      </c>
    </row>
    <row r="82" spans="1:7" ht="16.5">
      <c r="A82" s="53" t="s">
        <v>86</v>
      </c>
      <c r="B82" s="131"/>
      <c r="C82" s="86" t="s">
        <v>137</v>
      </c>
      <c r="D82" s="94"/>
      <c r="E82" s="108"/>
      <c r="F82" s="89"/>
      <c r="G82" s="84"/>
    </row>
    <row r="83" spans="1:7" ht="16.5">
      <c r="A83" s="53">
        <v>1</v>
      </c>
      <c r="B83" s="131"/>
      <c r="C83" s="86" t="s">
        <v>88</v>
      </c>
      <c r="D83" s="109"/>
      <c r="E83" s="109"/>
      <c r="F83" s="109"/>
      <c r="G83" s="84">
        <f>SUM(G84:G85)</f>
        <v>0</v>
      </c>
    </row>
    <row r="84" spans="1:7" ht="16.5">
      <c r="A84" s="96" t="s">
        <v>89</v>
      </c>
      <c r="B84" s="132" t="s">
        <v>531</v>
      </c>
      <c r="C84" s="91" t="s">
        <v>90</v>
      </c>
      <c r="D84" s="95" t="s">
        <v>9</v>
      </c>
      <c r="E84" s="92">
        <v>12.5</v>
      </c>
      <c r="F84" s="89"/>
      <c r="G84" s="93">
        <f>E84*F84</f>
        <v>0</v>
      </c>
    </row>
    <row r="85" spans="1:7" ht="33">
      <c r="A85" s="96" t="s">
        <v>8</v>
      </c>
      <c r="B85" s="132" t="s">
        <v>533</v>
      </c>
      <c r="C85" s="97" t="s">
        <v>138</v>
      </c>
      <c r="D85" s="87" t="s">
        <v>29</v>
      </c>
      <c r="E85" s="92">
        <v>1</v>
      </c>
      <c r="F85" s="89"/>
      <c r="G85" s="93">
        <f>E85*F85</f>
        <v>0</v>
      </c>
    </row>
    <row r="86" spans="1:7" ht="16.5">
      <c r="A86" s="85" t="s">
        <v>82</v>
      </c>
      <c r="B86" s="85"/>
      <c r="C86" s="86" t="s">
        <v>24</v>
      </c>
      <c r="D86" s="99"/>
      <c r="E86" s="100"/>
      <c r="F86" s="89"/>
      <c r="G86" s="84">
        <f>SUM(G87:G89)</f>
        <v>0</v>
      </c>
    </row>
    <row r="87" spans="1:7" ht="25.5">
      <c r="A87" s="96" t="s">
        <v>93</v>
      </c>
      <c r="B87" s="132" t="s">
        <v>534</v>
      </c>
      <c r="C87" s="91" t="s">
        <v>139</v>
      </c>
      <c r="D87" s="95" t="s">
        <v>512</v>
      </c>
      <c r="E87" s="89">
        <v>10</v>
      </c>
      <c r="F87" s="89"/>
      <c r="G87" s="93">
        <f>E87*F87</f>
        <v>0</v>
      </c>
    </row>
    <row r="88" spans="1:7" ht="25.5">
      <c r="A88" s="96" t="s">
        <v>94</v>
      </c>
      <c r="B88" s="132" t="s">
        <v>534</v>
      </c>
      <c r="C88" s="91" t="s">
        <v>140</v>
      </c>
      <c r="D88" s="95" t="s">
        <v>512</v>
      </c>
      <c r="E88" s="89">
        <v>1.88</v>
      </c>
      <c r="F88" s="89"/>
      <c r="G88" s="93">
        <f>E88*F88</f>
        <v>0</v>
      </c>
    </row>
    <row r="89" spans="1:7" ht="33">
      <c r="A89" s="96" t="s">
        <v>95</v>
      </c>
      <c r="B89" s="132" t="s">
        <v>534</v>
      </c>
      <c r="C89" s="91" t="s">
        <v>141</v>
      </c>
      <c r="D89" s="95" t="s">
        <v>512</v>
      </c>
      <c r="E89" s="89">
        <v>7.63</v>
      </c>
      <c r="F89" s="89"/>
      <c r="G89" s="93">
        <f>E89*F89</f>
        <v>0</v>
      </c>
    </row>
    <row r="90" spans="1:7" ht="16.5">
      <c r="A90" s="85" t="s">
        <v>84</v>
      </c>
      <c r="B90" s="85"/>
      <c r="C90" s="86" t="s">
        <v>96</v>
      </c>
      <c r="D90" s="95"/>
      <c r="E90" s="92"/>
      <c r="F90" s="89"/>
      <c r="G90" s="84">
        <f>SUM(G91:G91)</f>
        <v>0</v>
      </c>
    </row>
    <row r="91" spans="1:7" ht="33">
      <c r="A91" s="96" t="s">
        <v>97</v>
      </c>
      <c r="B91" s="132" t="s">
        <v>533</v>
      </c>
      <c r="C91" s="91" t="s">
        <v>142</v>
      </c>
      <c r="D91" s="95" t="s">
        <v>516</v>
      </c>
      <c r="E91" s="92">
        <v>20</v>
      </c>
      <c r="F91" s="89"/>
      <c r="G91" s="93">
        <f>E91*F91</f>
        <v>0</v>
      </c>
    </row>
    <row r="92" spans="1:7" ht="16.5">
      <c r="A92" s="85" t="s">
        <v>85</v>
      </c>
      <c r="B92" s="85"/>
      <c r="C92" s="86" t="s">
        <v>98</v>
      </c>
      <c r="D92" s="95"/>
      <c r="E92" s="92"/>
      <c r="F92" s="89"/>
      <c r="G92" s="84">
        <f>SUM(G93:G93)</f>
        <v>0</v>
      </c>
    </row>
    <row r="93" spans="1:7" ht="66">
      <c r="A93" s="95" t="s">
        <v>99</v>
      </c>
      <c r="B93" s="132" t="s">
        <v>533</v>
      </c>
      <c r="C93" s="91" t="s">
        <v>143</v>
      </c>
      <c r="D93" s="95" t="s">
        <v>27</v>
      </c>
      <c r="E93" s="89">
        <v>12.5</v>
      </c>
      <c r="F93" s="89"/>
      <c r="G93" s="93">
        <f>E93*F93</f>
        <v>0</v>
      </c>
    </row>
    <row r="94" spans="1:7" ht="16.5">
      <c r="A94" s="53" t="s">
        <v>116</v>
      </c>
      <c r="B94" s="53"/>
      <c r="C94" s="107" t="s">
        <v>144</v>
      </c>
      <c r="D94" s="53"/>
      <c r="E94" s="53"/>
      <c r="F94" s="89"/>
      <c r="G94" s="84">
        <f>G80+G83+G86+G90+G92</f>
        <v>0</v>
      </c>
    </row>
    <row r="95" spans="1:7" ht="23.25" customHeight="1">
      <c r="A95" s="110" t="s">
        <v>116</v>
      </c>
      <c r="B95" s="110"/>
      <c r="C95" s="111" t="s">
        <v>587</v>
      </c>
      <c r="D95" s="110"/>
      <c r="E95" s="110"/>
      <c r="F95" s="112"/>
      <c r="G95" s="113">
        <f>G43+G78+G94</f>
        <v>0</v>
      </c>
    </row>
  </sheetData>
  <mergeCells count="11">
    <mergeCell ref="A9:G9"/>
    <mergeCell ref="A44:G44"/>
    <mergeCell ref="A79:G79"/>
    <mergeCell ref="A1:G1"/>
    <mergeCell ref="A2:G2"/>
    <mergeCell ref="A4:G4"/>
    <mergeCell ref="A5:G5"/>
    <mergeCell ref="A6:A7"/>
    <mergeCell ref="C6:C7"/>
    <mergeCell ref="D6:E6"/>
    <mergeCell ref="B6:B7"/>
  </mergeCells>
  <conditionalFormatting sqref="G1:G104857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&amp;R&amp;"Arial Narrow,Pogrubiony"KOSZTORYS ŚLEPY NR 11</oddHeader>
  </headerFooter>
  <rowBreaks count="2" manualBreakCount="2">
    <brk id="57" max="16383" man="1"/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G20"/>
  <sheetViews>
    <sheetView tabSelected="1" view="pageBreakPreview" topLeftCell="A13" zoomScale="120" zoomScaleSheetLayoutView="120" workbookViewId="0">
      <selection activeCell="C16" sqref="C16"/>
    </sheetView>
  </sheetViews>
  <sheetFormatPr defaultRowHeight="12.75"/>
  <cols>
    <col min="1" max="1" width="3.625" style="3" customWidth="1"/>
    <col min="2" max="2" width="10.875" style="3" customWidth="1"/>
    <col min="3" max="3" width="31.5" style="3" customWidth="1"/>
    <col min="4" max="4" width="7.25" style="3" customWidth="1"/>
    <col min="5" max="5" width="8.375" style="3" customWidth="1"/>
    <col min="6" max="6" width="11.625" style="3" customWidth="1"/>
    <col min="7" max="7" width="14" style="3" customWidth="1"/>
    <col min="8" max="16384" width="9" style="3"/>
  </cols>
  <sheetData>
    <row r="1" spans="1:7" ht="15.75">
      <c r="A1" s="351"/>
      <c r="B1" s="351"/>
      <c r="C1" s="351"/>
      <c r="D1" s="351"/>
      <c r="E1" s="351"/>
      <c r="F1" s="351"/>
      <c r="G1" s="351"/>
    </row>
    <row r="2" spans="1:7" ht="15.75">
      <c r="A2" s="352" t="s">
        <v>379</v>
      </c>
      <c r="B2" s="352"/>
      <c r="C2" s="352"/>
      <c r="D2" s="352"/>
      <c r="E2" s="352"/>
      <c r="F2" s="352"/>
      <c r="G2" s="352"/>
    </row>
    <row r="3" spans="1:7" ht="15.75">
      <c r="A3" s="44"/>
      <c r="B3" s="44"/>
      <c r="C3" s="45"/>
      <c r="D3" s="44"/>
      <c r="E3" s="46"/>
      <c r="F3" s="46"/>
      <c r="G3" s="46"/>
    </row>
    <row r="4" spans="1:7">
      <c r="A4" s="353" t="s">
        <v>553</v>
      </c>
      <c r="B4" s="353"/>
      <c r="C4" s="353"/>
      <c r="D4" s="353"/>
      <c r="E4" s="353"/>
      <c r="F4" s="353"/>
      <c r="G4" s="353"/>
    </row>
    <row r="5" spans="1:7">
      <c r="B5" s="182"/>
      <c r="C5" s="182"/>
    </row>
    <row r="6" spans="1:7" ht="12.75" customHeight="1">
      <c r="A6" s="354" t="s">
        <v>554</v>
      </c>
      <c r="B6" s="354" t="s">
        <v>555</v>
      </c>
      <c r="C6" s="355" t="s">
        <v>73</v>
      </c>
      <c r="D6" s="355" t="s">
        <v>74</v>
      </c>
      <c r="E6" s="355"/>
      <c r="F6" s="355" t="s">
        <v>576</v>
      </c>
      <c r="G6" s="355" t="s">
        <v>577</v>
      </c>
    </row>
    <row r="7" spans="1:7">
      <c r="A7" s="354"/>
      <c r="B7" s="354"/>
      <c r="C7" s="355"/>
      <c r="D7" s="355"/>
      <c r="E7" s="355"/>
      <c r="F7" s="355"/>
      <c r="G7" s="355"/>
    </row>
    <row r="8" spans="1:7">
      <c r="A8" s="354"/>
      <c r="B8" s="354"/>
      <c r="C8" s="355"/>
      <c r="D8" s="204" t="s">
        <v>556</v>
      </c>
      <c r="E8" s="204" t="s">
        <v>557</v>
      </c>
      <c r="F8" s="355"/>
      <c r="G8" s="355"/>
    </row>
    <row r="9" spans="1:7">
      <c r="A9" s="205">
        <v>1</v>
      </c>
      <c r="B9" s="205">
        <v>2</v>
      </c>
      <c r="C9" s="206">
        <v>3</v>
      </c>
      <c r="D9" s="206">
        <v>4</v>
      </c>
      <c r="E9" s="206">
        <v>5</v>
      </c>
      <c r="F9" s="206">
        <v>6</v>
      </c>
      <c r="G9" s="206">
        <v>7</v>
      </c>
    </row>
    <row r="10" spans="1:7" ht="17.100000000000001" customHeight="1">
      <c r="A10" s="207"/>
      <c r="B10" s="207" t="s">
        <v>558</v>
      </c>
      <c r="C10" s="208" t="s">
        <v>553</v>
      </c>
      <c r="D10" s="207" t="s">
        <v>4</v>
      </c>
      <c r="E10" s="207" t="s">
        <v>4</v>
      </c>
      <c r="F10" s="207" t="s">
        <v>4</v>
      </c>
      <c r="G10" s="207" t="s">
        <v>4</v>
      </c>
    </row>
    <row r="11" spans="1:7" ht="25.5">
      <c r="A11" s="209">
        <v>1</v>
      </c>
      <c r="B11" s="210" t="s">
        <v>558</v>
      </c>
      <c r="C11" s="211" t="s">
        <v>559</v>
      </c>
      <c r="D11" s="209" t="s">
        <v>560</v>
      </c>
      <c r="E11" s="212" t="s">
        <v>561</v>
      </c>
      <c r="F11" s="213"/>
      <c r="G11" s="213">
        <f>F11</f>
        <v>0</v>
      </c>
    </row>
    <row r="12" spans="1:7" ht="25.5">
      <c r="A12" s="209">
        <v>2</v>
      </c>
      <c r="B12" s="210" t="s">
        <v>558</v>
      </c>
      <c r="C12" s="214" t="s">
        <v>570</v>
      </c>
      <c r="D12" s="209" t="s">
        <v>560</v>
      </c>
      <c r="E12" s="212" t="s">
        <v>561</v>
      </c>
      <c r="F12" s="213"/>
      <c r="G12" s="213">
        <f t="shared" ref="G12:G19" si="0">F12</f>
        <v>0</v>
      </c>
    </row>
    <row r="13" spans="1:7" ht="53.25" customHeight="1">
      <c r="A13" s="209">
        <v>3</v>
      </c>
      <c r="B13" s="210" t="s">
        <v>558</v>
      </c>
      <c r="C13" s="215" t="s">
        <v>562</v>
      </c>
      <c r="D13" s="212" t="s">
        <v>560</v>
      </c>
      <c r="E13" s="212" t="s">
        <v>561</v>
      </c>
      <c r="F13" s="213"/>
      <c r="G13" s="213">
        <f t="shared" si="0"/>
        <v>0</v>
      </c>
    </row>
    <row r="14" spans="1:7">
      <c r="A14" s="209">
        <v>4</v>
      </c>
      <c r="B14" s="210" t="s">
        <v>558</v>
      </c>
      <c r="C14" s="211" t="s">
        <v>563</v>
      </c>
      <c r="D14" s="209" t="s">
        <v>560</v>
      </c>
      <c r="E14" s="212" t="s">
        <v>561</v>
      </c>
      <c r="F14" s="213"/>
      <c r="G14" s="213">
        <f t="shared" si="0"/>
        <v>0</v>
      </c>
    </row>
    <row r="15" spans="1:7" ht="17.100000000000001" customHeight="1">
      <c r="A15" s="216" t="s">
        <v>116</v>
      </c>
      <c r="B15" s="217" t="s">
        <v>564</v>
      </c>
      <c r="C15" s="218" t="s">
        <v>565</v>
      </c>
      <c r="D15" s="216" t="s">
        <v>4</v>
      </c>
      <c r="E15" s="216" t="s">
        <v>4</v>
      </c>
      <c r="F15" s="219"/>
      <c r="G15" s="213">
        <f t="shared" si="0"/>
        <v>0</v>
      </c>
    </row>
    <row r="16" spans="1:7" ht="63.75">
      <c r="A16" s="220">
        <v>5</v>
      </c>
      <c r="B16" s="221" t="s">
        <v>564</v>
      </c>
      <c r="C16" s="222" t="s">
        <v>608</v>
      </c>
      <c r="D16" s="220" t="s">
        <v>560</v>
      </c>
      <c r="E16" s="220" t="s">
        <v>561</v>
      </c>
      <c r="F16" s="223"/>
      <c r="G16" s="213">
        <f t="shared" si="0"/>
        <v>0</v>
      </c>
    </row>
    <row r="17" spans="1:7" ht="17.25" customHeight="1">
      <c r="A17" s="220" t="s">
        <v>116</v>
      </c>
      <c r="B17" s="224" t="s">
        <v>566</v>
      </c>
      <c r="C17" s="225" t="s">
        <v>567</v>
      </c>
      <c r="D17" s="220" t="s">
        <v>4</v>
      </c>
      <c r="E17" s="220" t="s">
        <v>4</v>
      </c>
      <c r="F17" s="223"/>
      <c r="G17" s="213">
        <f t="shared" si="0"/>
        <v>0</v>
      </c>
    </row>
    <row r="18" spans="1:7" ht="18.75" customHeight="1">
      <c r="A18" s="220">
        <v>6</v>
      </c>
      <c r="B18" s="220" t="s">
        <v>566</v>
      </c>
      <c r="C18" s="222" t="s">
        <v>568</v>
      </c>
      <c r="D18" s="220" t="s">
        <v>560</v>
      </c>
      <c r="E18" s="220" t="s">
        <v>561</v>
      </c>
      <c r="F18" s="223"/>
      <c r="G18" s="213">
        <f t="shared" si="0"/>
        <v>0</v>
      </c>
    </row>
    <row r="19" spans="1:7" ht="18.75" customHeight="1">
      <c r="A19" s="220">
        <v>7</v>
      </c>
      <c r="B19" s="220" t="s">
        <v>566</v>
      </c>
      <c r="C19" s="222" t="s">
        <v>569</v>
      </c>
      <c r="D19" s="220" t="s">
        <v>560</v>
      </c>
      <c r="E19" s="220" t="s">
        <v>561</v>
      </c>
      <c r="F19" s="223"/>
      <c r="G19" s="213">
        <f t="shared" si="0"/>
        <v>0</v>
      </c>
    </row>
    <row r="20" spans="1:7" ht="31.5" customHeight="1">
      <c r="A20" s="350" t="s">
        <v>581</v>
      </c>
      <c r="B20" s="350"/>
      <c r="C20" s="350"/>
      <c r="D20" s="350"/>
      <c r="E20" s="350"/>
      <c r="F20" s="350"/>
      <c r="G20" s="226">
        <f>SUM(G11:G19)</f>
        <v>0</v>
      </c>
    </row>
  </sheetData>
  <mergeCells count="10">
    <mergeCell ref="A20:F20"/>
    <mergeCell ref="A1:G1"/>
    <mergeCell ref="A2:G2"/>
    <mergeCell ref="A4:G4"/>
    <mergeCell ref="A6:A8"/>
    <mergeCell ref="B6:B8"/>
    <mergeCell ref="C6:C8"/>
    <mergeCell ref="D6:E7"/>
    <mergeCell ref="F6:F8"/>
    <mergeCell ref="G6:G8"/>
  </mergeCells>
  <conditionalFormatting sqref="G20">
    <cfRule type="cellIs" dxfId="13" priority="3" stopIfTrue="1" operator="equal">
      <formula>0</formula>
    </cfRule>
  </conditionalFormatting>
  <conditionalFormatting sqref="G1:G4">
    <cfRule type="cellIs" dxfId="12" priority="2" operator="equal">
      <formula>0</formula>
    </cfRule>
  </conditionalFormatting>
  <conditionalFormatting sqref="G1:G1048576">
    <cfRule type="cellIs" dxfId="11" priority="1" operator="equal">
      <formula>0</formula>
    </cfRule>
  </conditionalFormatting>
  <pageMargins left="0.78740157480314965" right="0.39370078740157483" top="0.78740157480314965" bottom="0.98425196850393704" header="0.51181102362204722" footer="0.51181102362204722"/>
  <pageSetup paperSize="9" scale="88" firstPageNumber="0" orientation="portrait" r:id="rId1"/>
  <headerFooter alignWithMargins="0">
    <oddHeader>&amp;C
&amp;R&amp;"Arial Narrow,Pogrubiony"KOSZTORYS  ŚLEPY NR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I70"/>
  <sheetViews>
    <sheetView view="pageBreakPreview" zoomScaleNormal="100" zoomScaleSheetLayoutView="100" workbookViewId="0">
      <selection activeCell="C12" sqref="C12"/>
    </sheetView>
  </sheetViews>
  <sheetFormatPr defaultColWidth="3.5" defaultRowHeight="12.75"/>
  <cols>
    <col min="1" max="1" width="3.5" style="12"/>
    <col min="2" max="2" width="9.125" style="6" customWidth="1"/>
    <col min="3" max="3" width="38.875" style="11" customWidth="1"/>
    <col min="4" max="4" width="8.5" style="12" customWidth="1"/>
    <col min="5" max="5" width="6.875" style="5" customWidth="1"/>
    <col min="6" max="6" width="7.875" style="5" customWidth="1"/>
    <col min="7" max="7" width="12.25" style="5" customWidth="1"/>
    <col min="8" max="8" width="3.5" style="5"/>
    <col min="9" max="9" width="9.875" style="6" customWidth="1"/>
    <col min="10" max="16384" width="3.5" style="6"/>
  </cols>
  <sheetData>
    <row r="1" spans="1:8" ht="15.75">
      <c r="A1" s="351"/>
      <c r="B1" s="351"/>
      <c r="C1" s="351"/>
      <c r="D1" s="351"/>
      <c r="E1" s="351"/>
      <c r="F1" s="351"/>
      <c r="G1" s="351"/>
    </row>
    <row r="2" spans="1:8" s="8" customFormat="1" ht="15.75">
      <c r="A2" s="352" t="s">
        <v>379</v>
      </c>
      <c r="B2" s="352"/>
      <c r="C2" s="352"/>
      <c r="D2" s="352"/>
      <c r="E2" s="352"/>
      <c r="F2" s="352"/>
      <c r="G2" s="352"/>
      <c r="H2" s="7"/>
    </row>
    <row r="3" spans="1:8" s="8" customFormat="1" ht="15.75">
      <c r="A3" s="44"/>
      <c r="B3" s="44"/>
      <c r="C3" s="45"/>
      <c r="D3" s="44"/>
      <c r="E3" s="46"/>
      <c r="F3" s="46"/>
      <c r="G3" s="46"/>
      <c r="H3" s="7"/>
    </row>
    <row r="4" spans="1:8">
      <c r="A4" s="353" t="s">
        <v>448</v>
      </c>
      <c r="B4" s="353"/>
      <c r="C4" s="353"/>
      <c r="D4" s="353"/>
      <c r="E4" s="353"/>
      <c r="F4" s="353"/>
      <c r="G4" s="353"/>
    </row>
    <row r="5" spans="1:8">
      <c r="A5" s="55"/>
      <c r="B5" s="47"/>
      <c r="C5" s="48"/>
      <c r="D5" s="49"/>
      <c r="E5" s="50"/>
      <c r="F5" s="50"/>
      <c r="G5" s="50"/>
    </row>
    <row r="6" spans="1:8" s="15" customFormat="1">
      <c r="A6" s="363" t="s">
        <v>72</v>
      </c>
      <c r="B6" s="364" t="s">
        <v>48</v>
      </c>
      <c r="C6" s="363" t="s">
        <v>73</v>
      </c>
      <c r="D6" s="366" t="s">
        <v>74</v>
      </c>
      <c r="E6" s="366"/>
      <c r="F6" s="185" t="s">
        <v>75</v>
      </c>
      <c r="G6" s="186" t="s">
        <v>51</v>
      </c>
      <c r="H6" s="14"/>
    </row>
    <row r="7" spans="1:8" s="15" customFormat="1">
      <c r="A7" s="363"/>
      <c r="B7" s="365"/>
      <c r="C7" s="363"/>
      <c r="D7" s="183" t="s">
        <v>52</v>
      </c>
      <c r="E7" s="183" t="s">
        <v>2</v>
      </c>
      <c r="F7" s="187" t="s">
        <v>76</v>
      </c>
      <c r="G7" s="188" t="s">
        <v>76</v>
      </c>
      <c r="H7" s="14"/>
    </row>
    <row r="8" spans="1:8" s="15" customFormat="1">
      <c r="A8" s="183">
        <v>1</v>
      </c>
      <c r="B8" s="183">
        <v>2</v>
      </c>
      <c r="C8" s="183">
        <v>3</v>
      </c>
      <c r="D8" s="183">
        <v>4</v>
      </c>
      <c r="E8" s="183">
        <v>5</v>
      </c>
      <c r="F8" s="183">
        <v>6</v>
      </c>
      <c r="G8" s="52">
        <v>7</v>
      </c>
      <c r="H8" s="14"/>
    </row>
    <row r="9" spans="1:8" s="15" customFormat="1" ht="15" customHeight="1">
      <c r="A9" s="20" t="s">
        <v>54</v>
      </c>
      <c r="B9" s="362" t="s">
        <v>380</v>
      </c>
      <c r="C9" s="362"/>
      <c r="D9" s="16"/>
      <c r="E9" s="13"/>
      <c r="F9" s="13"/>
      <c r="G9" s="13"/>
      <c r="H9" s="14"/>
    </row>
    <row r="10" spans="1:8" s="27" customFormat="1" ht="14.25" customHeight="1">
      <c r="A10" s="194" t="s">
        <v>3</v>
      </c>
      <c r="B10" s="360" t="s">
        <v>381</v>
      </c>
      <c r="C10" s="361"/>
      <c r="D10" s="194"/>
      <c r="E10" s="195"/>
      <c r="F10" s="195"/>
      <c r="G10" s="195"/>
      <c r="H10" s="26"/>
    </row>
    <row r="11" spans="1:8" s="27" customFormat="1">
      <c r="A11" s="141">
        <v>1</v>
      </c>
      <c r="B11" s="141" t="s">
        <v>63</v>
      </c>
      <c r="C11" s="142" t="s">
        <v>382</v>
      </c>
      <c r="D11" s="141" t="s">
        <v>25</v>
      </c>
      <c r="E11" s="143">
        <v>655</v>
      </c>
      <c r="F11" s="143"/>
      <c r="G11" s="143">
        <f>E11*F11</f>
        <v>0</v>
      </c>
      <c r="H11" s="26"/>
    </row>
    <row r="12" spans="1:8" ht="38.25">
      <c r="A12" s="141">
        <v>2</v>
      </c>
      <c r="B12" s="141" t="s">
        <v>63</v>
      </c>
      <c r="C12" s="142" t="s">
        <v>383</v>
      </c>
      <c r="D12" s="141" t="s">
        <v>25</v>
      </c>
      <c r="E12" s="143">
        <v>1102</v>
      </c>
      <c r="F12" s="143"/>
      <c r="G12" s="143">
        <f t="shared" ref="G12:G69" si="0">E12*F12</f>
        <v>0</v>
      </c>
    </row>
    <row r="13" spans="1:8" ht="38.25">
      <c r="A13" s="141">
        <f>A12+1</f>
        <v>3</v>
      </c>
      <c r="B13" s="141" t="s">
        <v>63</v>
      </c>
      <c r="C13" s="142" t="s">
        <v>384</v>
      </c>
      <c r="D13" s="141" t="s">
        <v>25</v>
      </c>
      <c r="E13" s="143">
        <v>20</v>
      </c>
      <c r="F13" s="143"/>
      <c r="G13" s="143">
        <f t="shared" si="0"/>
        <v>0</v>
      </c>
    </row>
    <row r="14" spans="1:8">
      <c r="A14" s="141">
        <f t="shared" ref="A14:A21" si="1">A13+1</f>
        <v>4</v>
      </c>
      <c r="B14" s="141" t="s">
        <v>63</v>
      </c>
      <c r="C14" s="142" t="s">
        <v>385</v>
      </c>
      <c r="D14" s="141" t="s">
        <v>25</v>
      </c>
      <c r="E14" s="143">
        <v>1222</v>
      </c>
      <c r="F14" s="143"/>
      <c r="G14" s="143">
        <f t="shared" si="0"/>
        <v>0</v>
      </c>
    </row>
    <row r="15" spans="1:8" ht="38.25">
      <c r="A15" s="141">
        <f t="shared" si="1"/>
        <v>5</v>
      </c>
      <c r="B15" s="141" t="s">
        <v>63</v>
      </c>
      <c r="C15" s="142" t="s">
        <v>386</v>
      </c>
      <c r="D15" s="141" t="s">
        <v>25</v>
      </c>
      <c r="E15" s="143">
        <v>100</v>
      </c>
      <c r="F15" s="143"/>
      <c r="G15" s="143">
        <f t="shared" si="0"/>
        <v>0</v>
      </c>
    </row>
    <row r="16" spans="1:8" ht="25.5">
      <c r="A16" s="141">
        <f t="shared" si="1"/>
        <v>6</v>
      </c>
      <c r="B16" s="141" t="s">
        <v>63</v>
      </c>
      <c r="C16" s="142" t="s">
        <v>387</v>
      </c>
      <c r="D16" s="141" t="s">
        <v>25</v>
      </c>
      <c r="E16" s="143">
        <v>45</v>
      </c>
      <c r="F16" s="143"/>
      <c r="G16" s="143">
        <f t="shared" si="0"/>
        <v>0</v>
      </c>
    </row>
    <row r="17" spans="1:8" ht="25.5">
      <c r="A17" s="141">
        <f t="shared" si="1"/>
        <v>7</v>
      </c>
      <c r="B17" s="141" t="s">
        <v>63</v>
      </c>
      <c r="C17" s="142" t="s">
        <v>388</v>
      </c>
      <c r="D17" s="141" t="s">
        <v>25</v>
      </c>
      <c r="E17" s="143">
        <v>708</v>
      </c>
      <c r="F17" s="143"/>
      <c r="G17" s="143">
        <f t="shared" si="0"/>
        <v>0</v>
      </c>
    </row>
    <row r="18" spans="1:8" ht="25.5">
      <c r="A18" s="141">
        <f t="shared" si="1"/>
        <v>8</v>
      </c>
      <c r="B18" s="141" t="s">
        <v>63</v>
      </c>
      <c r="C18" s="142" t="s">
        <v>449</v>
      </c>
      <c r="D18" s="141" t="s">
        <v>25</v>
      </c>
      <c r="E18" s="143">
        <v>204</v>
      </c>
      <c r="F18" s="143"/>
      <c r="G18" s="143">
        <f t="shared" si="0"/>
        <v>0</v>
      </c>
    </row>
    <row r="19" spans="1:8" ht="25.5">
      <c r="A19" s="141">
        <f t="shared" si="1"/>
        <v>9</v>
      </c>
      <c r="B19" s="141" t="s">
        <v>63</v>
      </c>
      <c r="C19" s="142" t="s">
        <v>389</v>
      </c>
      <c r="D19" s="141" t="s">
        <v>9</v>
      </c>
      <c r="E19" s="143">
        <v>137</v>
      </c>
      <c r="F19" s="143"/>
      <c r="G19" s="143">
        <f t="shared" si="0"/>
        <v>0</v>
      </c>
    </row>
    <row r="20" spans="1:8" ht="38.25">
      <c r="A20" s="141">
        <f t="shared" si="1"/>
        <v>10</v>
      </c>
      <c r="B20" s="141" t="s">
        <v>63</v>
      </c>
      <c r="C20" s="256" t="s">
        <v>593</v>
      </c>
      <c r="D20" s="141" t="s">
        <v>9</v>
      </c>
      <c r="E20" s="143">
        <v>253</v>
      </c>
      <c r="F20" s="143"/>
      <c r="G20" s="143">
        <f t="shared" si="0"/>
        <v>0</v>
      </c>
    </row>
    <row r="21" spans="1:8" ht="25.5">
      <c r="A21" s="141">
        <f t="shared" si="1"/>
        <v>11</v>
      </c>
      <c r="B21" s="141" t="s">
        <v>63</v>
      </c>
      <c r="C21" s="142" t="s">
        <v>390</v>
      </c>
      <c r="D21" s="141" t="s">
        <v>9</v>
      </c>
      <c r="E21" s="143">
        <v>268</v>
      </c>
      <c r="F21" s="143"/>
      <c r="G21" s="143">
        <f t="shared" si="0"/>
        <v>0</v>
      </c>
    </row>
    <row r="22" spans="1:8" ht="13.5" customHeight="1">
      <c r="A22" s="194">
        <v>2</v>
      </c>
      <c r="B22" s="360" t="s">
        <v>391</v>
      </c>
      <c r="C22" s="361"/>
      <c r="D22" s="196"/>
      <c r="E22" s="197"/>
      <c r="F22" s="197"/>
      <c r="G22" s="197">
        <f t="shared" si="0"/>
        <v>0</v>
      </c>
    </row>
    <row r="23" spans="1:8" s="27" customFormat="1">
      <c r="A23" s="16" t="s">
        <v>392</v>
      </c>
      <c r="B23" s="356" t="s">
        <v>56</v>
      </c>
      <c r="C23" s="357"/>
      <c r="D23" s="16"/>
      <c r="E23" s="13"/>
      <c r="F23" s="13"/>
      <c r="G23" s="143">
        <f t="shared" si="0"/>
        <v>0</v>
      </c>
      <c r="H23" s="26"/>
    </row>
    <row r="24" spans="1:8" ht="25.5">
      <c r="A24" s="141">
        <f>A21+1</f>
        <v>12</v>
      </c>
      <c r="B24" s="141" t="s">
        <v>393</v>
      </c>
      <c r="C24" s="142" t="s">
        <v>394</v>
      </c>
      <c r="D24" s="141" t="s">
        <v>26</v>
      </c>
      <c r="E24" s="143">
        <v>846</v>
      </c>
      <c r="F24" s="143"/>
      <c r="G24" s="143">
        <f t="shared" si="0"/>
        <v>0</v>
      </c>
    </row>
    <row r="25" spans="1:8" ht="17.25" customHeight="1">
      <c r="A25" s="141">
        <f>A24+1</f>
        <v>13</v>
      </c>
      <c r="B25" s="141" t="s">
        <v>395</v>
      </c>
      <c r="C25" s="142" t="s">
        <v>396</v>
      </c>
      <c r="D25" s="141" t="s">
        <v>26</v>
      </c>
      <c r="E25" s="143">
        <v>846</v>
      </c>
      <c r="F25" s="143"/>
      <c r="G25" s="143">
        <f t="shared" si="0"/>
        <v>0</v>
      </c>
    </row>
    <row r="26" spans="1:8" s="27" customFormat="1">
      <c r="A26" s="16" t="s">
        <v>397</v>
      </c>
      <c r="B26" s="356" t="s">
        <v>398</v>
      </c>
      <c r="C26" s="357"/>
      <c r="D26" s="16"/>
      <c r="E26" s="13"/>
      <c r="F26" s="13"/>
      <c r="G26" s="143">
        <f t="shared" si="0"/>
        <v>0</v>
      </c>
      <c r="H26" s="26"/>
    </row>
    <row r="27" spans="1:8" ht="38.25">
      <c r="A27" s="141">
        <f>A25+1</f>
        <v>14</v>
      </c>
      <c r="B27" s="141" t="s">
        <v>399</v>
      </c>
      <c r="C27" s="142" t="s">
        <v>376</v>
      </c>
      <c r="D27" s="141" t="s">
        <v>27</v>
      </c>
      <c r="E27" s="143">
        <v>119</v>
      </c>
      <c r="F27" s="143"/>
      <c r="G27" s="143">
        <f t="shared" si="0"/>
        <v>0</v>
      </c>
    </row>
    <row r="28" spans="1:8" ht="38.25">
      <c r="A28" s="141">
        <f>A27+1</f>
        <v>15</v>
      </c>
      <c r="B28" s="141" t="s">
        <v>399</v>
      </c>
      <c r="C28" s="142" t="s">
        <v>377</v>
      </c>
      <c r="D28" s="141" t="s">
        <v>27</v>
      </c>
      <c r="E28" s="143">
        <v>211</v>
      </c>
      <c r="F28" s="143"/>
      <c r="G28" s="143">
        <f t="shared" si="0"/>
        <v>0</v>
      </c>
    </row>
    <row r="29" spans="1:8" ht="38.25">
      <c r="A29" s="141">
        <f t="shared" ref="A29:A30" si="2">A28+1</f>
        <v>16</v>
      </c>
      <c r="B29" s="141" t="s">
        <v>399</v>
      </c>
      <c r="C29" s="142" t="s">
        <v>450</v>
      </c>
      <c r="D29" s="141" t="s">
        <v>27</v>
      </c>
      <c r="E29" s="143">
        <v>58</v>
      </c>
      <c r="F29" s="143"/>
      <c r="G29" s="143">
        <f t="shared" si="0"/>
        <v>0</v>
      </c>
    </row>
    <row r="30" spans="1:8" ht="38.25">
      <c r="A30" s="141">
        <f t="shared" si="2"/>
        <v>17</v>
      </c>
      <c r="B30" s="141" t="s">
        <v>400</v>
      </c>
      <c r="C30" s="142" t="s">
        <v>451</v>
      </c>
      <c r="D30" s="141" t="s">
        <v>9</v>
      </c>
      <c r="E30" s="143">
        <v>637</v>
      </c>
      <c r="F30" s="143"/>
      <c r="G30" s="143">
        <f t="shared" si="0"/>
        <v>0</v>
      </c>
    </row>
    <row r="31" spans="1:8" ht="38.25">
      <c r="A31" s="141">
        <f t="shared" ref="A31:A34" si="3">A30+1</f>
        <v>18</v>
      </c>
      <c r="B31" s="141" t="s">
        <v>401</v>
      </c>
      <c r="C31" s="142" t="s">
        <v>402</v>
      </c>
      <c r="D31" s="141" t="s">
        <v>9</v>
      </c>
      <c r="E31" s="143">
        <v>211</v>
      </c>
      <c r="F31" s="143"/>
      <c r="G31" s="143">
        <f t="shared" si="0"/>
        <v>0</v>
      </c>
    </row>
    <row r="32" spans="1:8" ht="38.25">
      <c r="A32" s="141">
        <f t="shared" si="3"/>
        <v>19</v>
      </c>
      <c r="B32" s="141" t="s">
        <v>401</v>
      </c>
      <c r="C32" s="142" t="s">
        <v>403</v>
      </c>
      <c r="D32" s="141" t="s">
        <v>9</v>
      </c>
      <c r="E32" s="143">
        <v>143</v>
      </c>
      <c r="F32" s="143"/>
      <c r="G32" s="143">
        <f t="shared" si="0"/>
        <v>0</v>
      </c>
    </row>
    <row r="33" spans="1:8" ht="38.25">
      <c r="A33" s="141">
        <f t="shared" si="3"/>
        <v>20</v>
      </c>
      <c r="B33" s="141" t="s">
        <v>508</v>
      </c>
      <c r="C33" s="144" t="s">
        <v>481</v>
      </c>
      <c r="D33" s="141" t="s">
        <v>9</v>
      </c>
      <c r="E33" s="143">
        <v>16</v>
      </c>
      <c r="F33" s="143"/>
      <c r="G33" s="143">
        <f t="shared" si="0"/>
        <v>0</v>
      </c>
    </row>
    <row r="34" spans="1:8" ht="25.5">
      <c r="A34" s="141">
        <f t="shared" si="3"/>
        <v>21</v>
      </c>
      <c r="B34" s="141" t="s">
        <v>508</v>
      </c>
      <c r="C34" s="144" t="s">
        <v>378</v>
      </c>
      <c r="D34" s="141" t="s">
        <v>27</v>
      </c>
      <c r="E34" s="143">
        <v>26</v>
      </c>
      <c r="F34" s="143"/>
      <c r="G34" s="143">
        <f t="shared" si="0"/>
        <v>0</v>
      </c>
    </row>
    <row r="35" spans="1:8" s="27" customFormat="1">
      <c r="A35" s="16" t="s">
        <v>404</v>
      </c>
      <c r="B35" s="356" t="s">
        <v>405</v>
      </c>
      <c r="C35" s="357"/>
      <c r="D35" s="16"/>
      <c r="E35" s="13"/>
      <c r="F35" s="13"/>
      <c r="G35" s="143">
        <f t="shared" si="0"/>
        <v>0</v>
      </c>
      <c r="H35" s="26"/>
    </row>
    <row r="36" spans="1:8" ht="25.5">
      <c r="A36" s="141">
        <f>A34+1</f>
        <v>22</v>
      </c>
      <c r="B36" s="141" t="s">
        <v>406</v>
      </c>
      <c r="C36" s="142" t="s">
        <v>407</v>
      </c>
      <c r="D36" s="141" t="s">
        <v>25</v>
      </c>
      <c r="E36" s="143">
        <v>186</v>
      </c>
      <c r="F36" s="143"/>
      <c r="G36" s="143">
        <f t="shared" si="0"/>
        <v>0</v>
      </c>
    </row>
    <row r="37" spans="1:8" ht="25.5">
      <c r="A37" s="141">
        <f>A36+1</f>
        <v>23</v>
      </c>
      <c r="B37" s="141" t="s">
        <v>406</v>
      </c>
      <c r="C37" s="145" t="s">
        <v>408</v>
      </c>
      <c r="D37" s="141" t="s">
        <v>25</v>
      </c>
      <c r="E37" s="143">
        <v>1259</v>
      </c>
      <c r="F37" s="143"/>
      <c r="G37" s="143">
        <f t="shared" si="0"/>
        <v>0</v>
      </c>
    </row>
    <row r="38" spans="1:8" ht="25.5">
      <c r="A38" s="141">
        <f t="shared" ref="A38:A59" si="4">A37+1</f>
        <v>24</v>
      </c>
      <c r="B38" s="141" t="s">
        <v>406</v>
      </c>
      <c r="C38" s="142" t="s">
        <v>409</v>
      </c>
      <c r="D38" s="141" t="s">
        <v>25</v>
      </c>
      <c r="E38" s="143">
        <v>1069</v>
      </c>
      <c r="F38" s="143"/>
      <c r="G38" s="143">
        <f t="shared" si="0"/>
        <v>0</v>
      </c>
    </row>
    <row r="39" spans="1:8" ht="25.5">
      <c r="A39" s="141">
        <f t="shared" si="4"/>
        <v>25</v>
      </c>
      <c r="B39" s="141" t="s">
        <v>406</v>
      </c>
      <c r="C39" s="142" t="s">
        <v>452</v>
      </c>
      <c r="D39" s="141" t="s">
        <v>25</v>
      </c>
      <c r="E39" s="143">
        <v>16</v>
      </c>
      <c r="F39" s="143"/>
      <c r="G39" s="143">
        <f t="shared" si="0"/>
        <v>0</v>
      </c>
    </row>
    <row r="40" spans="1:8" ht="25.5">
      <c r="A40" s="141">
        <f t="shared" si="4"/>
        <v>26</v>
      </c>
      <c r="B40" s="141" t="s">
        <v>406</v>
      </c>
      <c r="C40" s="142" t="s">
        <v>410</v>
      </c>
      <c r="D40" s="141" t="s">
        <v>25</v>
      </c>
      <c r="E40" s="143">
        <v>351</v>
      </c>
      <c r="F40" s="143"/>
      <c r="G40" s="143">
        <f t="shared" si="0"/>
        <v>0</v>
      </c>
    </row>
    <row r="41" spans="1:8" ht="25.5">
      <c r="A41" s="141">
        <f>A40+1</f>
        <v>27</v>
      </c>
      <c r="B41" s="141" t="s">
        <v>411</v>
      </c>
      <c r="C41" s="142" t="s">
        <v>412</v>
      </c>
      <c r="D41" s="141" t="s">
        <v>25</v>
      </c>
      <c r="E41" s="143">
        <v>850</v>
      </c>
      <c r="F41" s="143"/>
      <c r="G41" s="143">
        <f t="shared" si="0"/>
        <v>0</v>
      </c>
    </row>
    <row r="42" spans="1:8" ht="25.5">
      <c r="A42" s="141">
        <f t="shared" ref="A42:A43" si="5">A41+1</f>
        <v>28</v>
      </c>
      <c r="B42" s="141" t="s">
        <v>411</v>
      </c>
      <c r="C42" s="142" t="s">
        <v>453</v>
      </c>
      <c r="D42" s="141" t="s">
        <v>25</v>
      </c>
      <c r="E42" s="143">
        <v>72</v>
      </c>
      <c r="F42" s="143"/>
      <c r="G42" s="143">
        <f t="shared" si="0"/>
        <v>0</v>
      </c>
    </row>
    <row r="43" spans="1:8" ht="25.5">
      <c r="A43" s="141">
        <f t="shared" si="5"/>
        <v>29</v>
      </c>
      <c r="B43" s="141" t="s">
        <v>411</v>
      </c>
      <c r="C43" s="142" t="s">
        <v>413</v>
      </c>
      <c r="D43" s="141" t="s">
        <v>25</v>
      </c>
      <c r="E43" s="143">
        <v>186</v>
      </c>
      <c r="F43" s="143"/>
      <c r="G43" s="143">
        <f t="shared" si="0"/>
        <v>0</v>
      </c>
    </row>
    <row r="44" spans="1:8" ht="38.25">
      <c r="A44" s="141">
        <f t="shared" si="4"/>
        <v>30</v>
      </c>
      <c r="B44" s="141" t="s">
        <v>414</v>
      </c>
      <c r="C44" s="142" t="s">
        <v>415</v>
      </c>
      <c r="D44" s="141" t="s">
        <v>25</v>
      </c>
      <c r="E44" s="143">
        <v>440</v>
      </c>
      <c r="F44" s="143"/>
      <c r="G44" s="143">
        <f t="shared" si="0"/>
        <v>0</v>
      </c>
    </row>
    <row r="45" spans="1:8" ht="25.5">
      <c r="A45" s="141">
        <f t="shared" si="4"/>
        <v>31</v>
      </c>
      <c r="B45" s="141" t="s">
        <v>416</v>
      </c>
      <c r="C45" s="142" t="s">
        <v>417</v>
      </c>
      <c r="D45" s="141" t="s">
        <v>25</v>
      </c>
      <c r="E45" s="143">
        <v>1085</v>
      </c>
      <c r="F45" s="143"/>
      <c r="G45" s="143">
        <f t="shared" si="0"/>
        <v>0</v>
      </c>
    </row>
    <row r="46" spans="1:8" ht="25.5">
      <c r="A46" s="141">
        <f t="shared" si="4"/>
        <v>32</v>
      </c>
      <c r="B46" s="141" t="s">
        <v>416</v>
      </c>
      <c r="C46" s="142" t="s">
        <v>418</v>
      </c>
      <c r="D46" s="141" t="s">
        <v>25</v>
      </c>
      <c r="E46" s="143">
        <v>922</v>
      </c>
      <c r="F46" s="143"/>
      <c r="G46" s="143">
        <f t="shared" si="0"/>
        <v>0</v>
      </c>
    </row>
    <row r="47" spans="1:8" ht="25.5">
      <c r="A47" s="141">
        <f t="shared" si="4"/>
        <v>33</v>
      </c>
      <c r="B47" s="141" t="s">
        <v>416</v>
      </c>
      <c r="C47" s="142" t="s">
        <v>419</v>
      </c>
      <c r="D47" s="141" t="s">
        <v>25</v>
      </c>
      <c r="E47" s="143">
        <v>331</v>
      </c>
      <c r="F47" s="143"/>
      <c r="G47" s="143">
        <f t="shared" si="0"/>
        <v>0</v>
      </c>
    </row>
    <row r="48" spans="1:8" ht="25.5">
      <c r="A48" s="141">
        <f t="shared" si="4"/>
        <v>34</v>
      </c>
      <c r="B48" s="141" t="s">
        <v>416</v>
      </c>
      <c r="C48" s="142" t="s">
        <v>454</v>
      </c>
      <c r="D48" s="141" t="s">
        <v>25</v>
      </c>
      <c r="E48" s="143">
        <v>12</v>
      </c>
      <c r="F48" s="143"/>
      <c r="G48" s="143">
        <f t="shared" si="0"/>
        <v>0</v>
      </c>
    </row>
    <row r="49" spans="1:8" ht="25.5">
      <c r="A49" s="141">
        <f t="shared" si="4"/>
        <v>35</v>
      </c>
      <c r="B49" s="141" t="s">
        <v>420</v>
      </c>
      <c r="C49" s="142" t="s">
        <v>421</v>
      </c>
      <c r="D49" s="141" t="s">
        <v>25</v>
      </c>
      <c r="E49" s="143">
        <v>174</v>
      </c>
      <c r="F49" s="143"/>
      <c r="G49" s="143">
        <f t="shared" si="0"/>
        <v>0</v>
      </c>
    </row>
    <row r="50" spans="1:8" ht="25.5">
      <c r="A50" s="141">
        <f t="shared" si="4"/>
        <v>36</v>
      </c>
      <c r="B50" s="141" t="s">
        <v>420</v>
      </c>
      <c r="C50" s="142" t="s">
        <v>422</v>
      </c>
      <c r="D50" s="141" t="s">
        <v>25</v>
      </c>
      <c r="E50" s="143">
        <v>746</v>
      </c>
      <c r="F50" s="143"/>
      <c r="G50" s="143">
        <f t="shared" si="0"/>
        <v>0</v>
      </c>
    </row>
    <row r="51" spans="1:8" ht="25.5">
      <c r="A51" s="141">
        <f t="shared" si="4"/>
        <v>37</v>
      </c>
      <c r="B51" s="141" t="s">
        <v>420</v>
      </c>
      <c r="C51" s="142" t="s">
        <v>423</v>
      </c>
      <c r="D51" s="141" t="s">
        <v>25</v>
      </c>
      <c r="E51" s="143">
        <v>174</v>
      </c>
      <c r="F51" s="143"/>
      <c r="G51" s="143">
        <f t="shared" si="0"/>
        <v>0</v>
      </c>
    </row>
    <row r="52" spans="1:8" ht="25.5">
      <c r="A52" s="159">
        <f t="shared" si="4"/>
        <v>38</v>
      </c>
      <c r="B52" s="159" t="s">
        <v>420</v>
      </c>
      <c r="C52" s="142" t="s">
        <v>603</v>
      </c>
      <c r="D52" s="159" t="s">
        <v>25</v>
      </c>
      <c r="E52" s="257">
        <v>57</v>
      </c>
      <c r="F52" s="160"/>
      <c r="G52" s="160">
        <f t="shared" si="0"/>
        <v>0</v>
      </c>
    </row>
    <row r="53" spans="1:8" ht="25.5">
      <c r="A53" s="159">
        <f t="shared" si="4"/>
        <v>39</v>
      </c>
      <c r="B53" s="141" t="s">
        <v>420</v>
      </c>
      <c r="C53" s="142" t="s">
        <v>424</v>
      </c>
      <c r="D53" s="141" t="s">
        <v>25</v>
      </c>
      <c r="E53" s="143">
        <v>746</v>
      </c>
      <c r="F53" s="143"/>
      <c r="G53" s="143">
        <f t="shared" si="0"/>
        <v>0</v>
      </c>
    </row>
    <row r="54" spans="1:8" ht="18" customHeight="1">
      <c r="A54" s="141">
        <f t="shared" si="4"/>
        <v>40</v>
      </c>
      <c r="B54" s="141" t="s">
        <v>425</v>
      </c>
      <c r="C54" s="142" t="s">
        <v>426</v>
      </c>
      <c r="D54" s="141" t="s">
        <v>25</v>
      </c>
      <c r="E54" s="143">
        <v>3216</v>
      </c>
      <c r="F54" s="143"/>
      <c r="G54" s="143">
        <f t="shared" si="0"/>
        <v>0</v>
      </c>
    </row>
    <row r="55" spans="1:8" ht="38.25">
      <c r="A55" s="141">
        <f t="shared" si="4"/>
        <v>41</v>
      </c>
      <c r="B55" s="141" t="s">
        <v>427</v>
      </c>
      <c r="C55" s="142" t="s">
        <v>428</v>
      </c>
      <c r="D55" s="141" t="s">
        <v>25</v>
      </c>
      <c r="E55" s="143">
        <v>746</v>
      </c>
      <c r="F55" s="143"/>
      <c r="G55" s="143">
        <f t="shared" si="0"/>
        <v>0</v>
      </c>
    </row>
    <row r="56" spans="1:8" ht="25.5">
      <c r="A56" s="141">
        <f t="shared" si="4"/>
        <v>42</v>
      </c>
      <c r="B56" s="255" t="s">
        <v>445</v>
      </c>
      <c r="C56" s="142" t="s">
        <v>429</v>
      </c>
      <c r="D56" s="141" t="s">
        <v>25</v>
      </c>
      <c r="E56" s="143">
        <v>174</v>
      </c>
      <c r="F56" s="143"/>
      <c r="G56" s="143">
        <f t="shared" si="0"/>
        <v>0</v>
      </c>
    </row>
    <row r="57" spans="1:8" ht="25.5">
      <c r="A57" s="141">
        <f t="shared" si="4"/>
        <v>43</v>
      </c>
      <c r="B57" s="141" t="s">
        <v>430</v>
      </c>
      <c r="C57" s="142" t="s">
        <v>431</v>
      </c>
      <c r="D57" s="141" t="s">
        <v>25</v>
      </c>
      <c r="E57" s="143">
        <v>129</v>
      </c>
      <c r="F57" s="143"/>
      <c r="G57" s="143">
        <f t="shared" si="0"/>
        <v>0</v>
      </c>
    </row>
    <row r="58" spans="1:8" ht="38.25">
      <c r="A58" s="141">
        <f t="shared" si="4"/>
        <v>44</v>
      </c>
      <c r="B58" s="141" t="s">
        <v>432</v>
      </c>
      <c r="C58" s="142" t="s">
        <v>433</v>
      </c>
      <c r="D58" s="141" t="s">
        <v>25</v>
      </c>
      <c r="E58" s="143">
        <v>28</v>
      </c>
      <c r="F58" s="143"/>
      <c r="G58" s="143">
        <f t="shared" si="0"/>
        <v>0</v>
      </c>
    </row>
    <row r="59" spans="1:8" ht="38.25">
      <c r="A59" s="141">
        <f t="shared" si="4"/>
        <v>45</v>
      </c>
      <c r="B59" s="141" t="s">
        <v>432</v>
      </c>
      <c r="C59" s="144" t="s">
        <v>434</v>
      </c>
      <c r="D59" s="141" t="s">
        <v>25</v>
      </c>
      <c r="E59" s="143">
        <v>160</v>
      </c>
      <c r="F59" s="143"/>
      <c r="G59" s="143">
        <f t="shared" si="0"/>
        <v>0</v>
      </c>
    </row>
    <row r="60" spans="1:8" s="27" customFormat="1">
      <c r="A60" s="16" t="s">
        <v>435</v>
      </c>
      <c r="B60" s="356" t="s">
        <v>436</v>
      </c>
      <c r="C60" s="357"/>
      <c r="D60" s="16"/>
      <c r="E60" s="13"/>
      <c r="F60" s="13"/>
      <c r="G60" s="143">
        <f t="shared" si="0"/>
        <v>0</v>
      </c>
      <c r="H60" s="26"/>
    </row>
    <row r="61" spans="1:8" ht="25.5">
      <c r="A61" s="141">
        <f>A59+1</f>
        <v>46</v>
      </c>
      <c r="B61" s="141" t="s">
        <v>437</v>
      </c>
      <c r="C61" s="142" t="s">
        <v>438</v>
      </c>
      <c r="D61" s="141" t="s">
        <v>25</v>
      </c>
      <c r="E61" s="143">
        <v>16</v>
      </c>
      <c r="F61" s="143"/>
      <c r="G61" s="143">
        <f t="shared" si="0"/>
        <v>0</v>
      </c>
    </row>
    <row r="62" spans="1:8" ht="25.5">
      <c r="A62" s="141">
        <f>A61+1</f>
        <v>47</v>
      </c>
      <c r="B62" s="141" t="s">
        <v>439</v>
      </c>
      <c r="C62" s="142" t="s">
        <v>440</v>
      </c>
      <c r="D62" s="141" t="s">
        <v>25</v>
      </c>
      <c r="E62" s="143">
        <v>428</v>
      </c>
      <c r="F62" s="143"/>
      <c r="G62" s="143">
        <f t="shared" si="0"/>
        <v>0</v>
      </c>
    </row>
    <row r="63" spans="1:8" ht="38.25">
      <c r="A63" s="141">
        <f t="shared" ref="A63:A65" si="6">A62+1</f>
        <v>48</v>
      </c>
      <c r="B63" s="141" t="s">
        <v>441</v>
      </c>
      <c r="C63" s="142" t="s">
        <v>442</v>
      </c>
      <c r="D63" s="141" t="s">
        <v>25</v>
      </c>
      <c r="E63" s="143">
        <v>154</v>
      </c>
      <c r="F63" s="143"/>
      <c r="G63" s="143">
        <f t="shared" si="0"/>
        <v>0</v>
      </c>
    </row>
    <row r="64" spans="1:8" ht="38.25">
      <c r="A64" s="141">
        <f t="shared" si="6"/>
        <v>49</v>
      </c>
      <c r="B64" s="141" t="s">
        <v>443</v>
      </c>
      <c r="C64" s="142" t="s">
        <v>444</v>
      </c>
      <c r="D64" s="141" t="s">
        <v>25</v>
      </c>
      <c r="E64" s="143">
        <v>31</v>
      </c>
      <c r="F64" s="143"/>
      <c r="G64" s="143">
        <f t="shared" si="0"/>
        <v>0</v>
      </c>
    </row>
    <row r="65" spans="1:9" ht="38.25">
      <c r="A65" s="141">
        <f t="shared" si="6"/>
        <v>50</v>
      </c>
      <c r="B65" s="141" t="s">
        <v>445</v>
      </c>
      <c r="C65" s="142" t="s">
        <v>446</v>
      </c>
      <c r="D65" s="141" t="s">
        <v>25</v>
      </c>
      <c r="E65" s="143">
        <v>456</v>
      </c>
      <c r="F65" s="143"/>
      <c r="G65" s="143">
        <f t="shared" si="0"/>
        <v>0</v>
      </c>
    </row>
    <row r="66" spans="1:9" ht="18.75" customHeight="1">
      <c r="A66" s="194"/>
      <c r="B66" s="358" t="s">
        <v>28</v>
      </c>
      <c r="C66" s="359"/>
      <c r="D66" s="194"/>
      <c r="E66" s="195"/>
      <c r="F66" s="195"/>
      <c r="G66" s="197">
        <f t="shared" si="0"/>
        <v>0</v>
      </c>
    </row>
    <row r="67" spans="1:9" ht="21" customHeight="1">
      <c r="A67" s="141">
        <f>A65+1</f>
        <v>51</v>
      </c>
      <c r="B67" s="159" t="s">
        <v>590</v>
      </c>
      <c r="C67" s="142" t="s">
        <v>447</v>
      </c>
      <c r="D67" s="141" t="s">
        <v>7</v>
      </c>
      <c r="E67" s="143">
        <v>4</v>
      </c>
      <c r="F67" s="143"/>
      <c r="G67" s="143">
        <f t="shared" si="0"/>
        <v>0</v>
      </c>
    </row>
    <row r="68" spans="1:9" ht="27" customHeight="1">
      <c r="A68" s="159">
        <f>A67+1</f>
        <v>52</v>
      </c>
      <c r="B68" s="255" t="s">
        <v>590</v>
      </c>
      <c r="C68" s="256" t="s">
        <v>591</v>
      </c>
      <c r="D68" s="255" t="s">
        <v>7</v>
      </c>
      <c r="E68" s="257">
        <v>1</v>
      </c>
      <c r="F68" s="257"/>
      <c r="G68" s="257">
        <f t="shared" si="0"/>
        <v>0</v>
      </c>
    </row>
    <row r="69" spans="1:9" ht="31.5" customHeight="1">
      <c r="A69" s="159">
        <f>A68+1</f>
        <v>53</v>
      </c>
      <c r="B69" s="255" t="s">
        <v>590</v>
      </c>
      <c r="C69" s="256" t="s">
        <v>592</v>
      </c>
      <c r="D69" s="255" t="s">
        <v>7</v>
      </c>
      <c r="E69" s="257">
        <v>3</v>
      </c>
      <c r="F69" s="257"/>
      <c r="G69" s="257">
        <f t="shared" si="0"/>
        <v>0</v>
      </c>
    </row>
    <row r="70" spans="1:9" s="27" customFormat="1" ht="19.5" customHeight="1">
      <c r="A70" s="16"/>
      <c r="B70" s="16"/>
      <c r="C70" s="28" t="s">
        <v>582</v>
      </c>
      <c r="D70" s="16"/>
      <c r="E70" s="13"/>
      <c r="F70" s="13"/>
      <c r="G70" s="13">
        <f>SUM(G11:G69)</f>
        <v>0</v>
      </c>
      <c r="H70" s="26"/>
      <c r="I70" s="26"/>
    </row>
  </sheetData>
  <mergeCells count="15">
    <mergeCell ref="B22:C22"/>
    <mergeCell ref="A1:G1"/>
    <mergeCell ref="A2:G2"/>
    <mergeCell ref="A4:G4"/>
    <mergeCell ref="B9:C9"/>
    <mergeCell ref="B10:C10"/>
    <mergeCell ref="A6:A7"/>
    <mergeCell ref="B6:B7"/>
    <mergeCell ref="C6:C7"/>
    <mergeCell ref="D6:E6"/>
    <mergeCell ref="B23:C23"/>
    <mergeCell ref="B26:C26"/>
    <mergeCell ref="B35:C35"/>
    <mergeCell ref="B60:C60"/>
    <mergeCell ref="B66:C66"/>
  </mergeCells>
  <conditionalFormatting sqref="G1:G1048576">
    <cfRule type="cellIs" dxfId="1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Header>&amp;R&amp;"Arial Narrow,Pogrubiony"KOSZTORYS ŚLEPY NR  2</oddHeader>
  </headerFooter>
  <rowBreaks count="1" manualBreakCount="1">
    <brk id="34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G36"/>
  <sheetViews>
    <sheetView view="pageBreakPreview" topLeftCell="A7" zoomScaleNormal="100" zoomScaleSheetLayoutView="100" workbookViewId="0">
      <selection activeCell="C14" sqref="C14"/>
    </sheetView>
  </sheetViews>
  <sheetFormatPr defaultRowHeight="14.25"/>
  <cols>
    <col min="1" max="1" width="7.75" style="1" customWidth="1"/>
    <col min="2" max="2" width="11.125" style="1" customWidth="1"/>
    <col min="3" max="3" width="46.625" style="1" customWidth="1"/>
    <col min="4" max="4" width="8.25" style="1" customWidth="1"/>
    <col min="5" max="5" width="11.25" style="2" customWidth="1"/>
    <col min="6" max="6" width="10.75" style="2" customWidth="1"/>
    <col min="7" max="7" width="11.5" style="1" customWidth="1"/>
    <col min="8" max="256" width="9" style="1"/>
    <col min="257" max="257" width="12.375" style="1" customWidth="1"/>
    <col min="258" max="258" width="55.75" style="1" customWidth="1"/>
    <col min="259" max="259" width="11.875" style="1" customWidth="1"/>
    <col min="260" max="260" width="14" style="1" customWidth="1"/>
    <col min="261" max="261" width="11.25" style="1" customWidth="1"/>
    <col min="262" max="262" width="12.875" style="1" customWidth="1"/>
    <col min="263" max="512" width="9" style="1"/>
    <col min="513" max="513" width="12.375" style="1" customWidth="1"/>
    <col min="514" max="514" width="55.75" style="1" customWidth="1"/>
    <col min="515" max="515" width="11.875" style="1" customWidth="1"/>
    <col min="516" max="516" width="14" style="1" customWidth="1"/>
    <col min="517" max="517" width="11.25" style="1" customWidth="1"/>
    <col min="518" max="518" width="12.875" style="1" customWidth="1"/>
    <col min="519" max="768" width="9" style="1"/>
    <col min="769" max="769" width="12.375" style="1" customWidth="1"/>
    <col min="770" max="770" width="55.75" style="1" customWidth="1"/>
    <col min="771" max="771" width="11.875" style="1" customWidth="1"/>
    <col min="772" max="772" width="14" style="1" customWidth="1"/>
    <col min="773" max="773" width="11.25" style="1" customWidth="1"/>
    <col min="774" max="774" width="12.875" style="1" customWidth="1"/>
    <col min="775" max="1024" width="9" style="1"/>
    <col min="1025" max="1025" width="12.375" style="1" customWidth="1"/>
    <col min="1026" max="1026" width="55.75" style="1" customWidth="1"/>
    <col min="1027" max="1027" width="11.875" style="1" customWidth="1"/>
    <col min="1028" max="1028" width="14" style="1" customWidth="1"/>
    <col min="1029" max="1029" width="11.25" style="1" customWidth="1"/>
    <col min="1030" max="1030" width="12.875" style="1" customWidth="1"/>
    <col min="1031" max="1280" width="9" style="1"/>
    <col min="1281" max="1281" width="12.375" style="1" customWidth="1"/>
    <col min="1282" max="1282" width="55.75" style="1" customWidth="1"/>
    <col min="1283" max="1283" width="11.875" style="1" customWidth="1"/>
    <col min="1284" max="1284" width="14" style="1" customWidth="1"/>
    <col min="1285" max="1285" width="11.25" style="1" customWidth="1"/>
    <col min="1286" max="1286" width="12.875" style="1" customWidth="1"/>
    <col min="1287" max="1536" width="9" style="1"/>
    <col min="1537" max="1537" width="12.375" style="1" customWidth="1"/>
    <col min="1538" max="1538" width="55.75" style="1" customWidth="1"/>
    <col min="1539" max="1539" width="11.875" style="1" customWidth="1"/>
    <col min="1540" max="1540" width="14" style="1" customWidth="1"/>
    <col min="1541" max="1541" width="11.25" style="1" customWidth="1"/>
    <col min="1542" max="1542" width="12.875" style="1" customWidth="1"/>
    <col min="1543" max="1792" width="9" style="1"/>
    <col min="1793" max="1793" width="12.375" style="1" customWidth="1"/>
    <col min="1794" max="1794" width="55.75" style="1" customWidth="1"/>
    <col min="1795" max="1795" width="11.875" style="1" customWidth="1"/>
    <col min="1796" max="1796" width="14" style="1" customWidth="1"/>
    <col min="1797" max="1797" width="11.25" style="1" customWidth="1"/>
    <col min="1798" max="1798" width="12.875" style="1" customWidth="1"/>
    <col min="1799" max="2048" width="9" style="1"/>
    <col min="2049" max="2049" width="12.375" style="1" customWidth="1"/>
    <col min="2050" max="2050" width="55.75" style="1" customWidth="1"/>
    <col min="2051" max="2051" width="11.875" style="1" customWidth="1"/>
    <col min="2052" max="2052" width="14" style="1" customWidth="1"/>
    <col min="2053" max="2053" width="11.25" style="1" customWidth="1"/>
    <col min="2054" max="2054" width="12.875" style="1" customWidth="1"/>
    <col min="2055" max="2304" width="9" style="1"/>
    <col min="2305" max="2305" width="12.375" style="1" customWidth="1"/>
    <col min="2306" max="2306" width="55.75" style="1" customWidth="1"/>
    <col min="2307" max="2307" width="11.875" style="1" customWidth="1"/>
    <col min="2308" max="2308" width="14" style="1" customWidth="1"/>
    <col min="2309" max="2309" width="11.25" style="1" customWidth="1"/>
    <col min="2310" max="2310" width="12.875" style="1" customWidth="1"/>
    <col min="2311" max="2560" width="9" style="1"/>
    <col min="2561" max="2561" width="12.375" style="1" customWidth="1"/>
    <col min="2562" max="2562" width="55.75" style="1" customWidth="1"/>
    <col min="2563" max="2563" width="11.875" style="1" customWidth="1"/>
    <col min="2564" max="2564" width="14" style="1" customWidth="1"/>
    <col min="2565" max="2565" width="11.25" style="1" customWidth="1"/>
    <col min="2566" max="2566" width="12.875" style="1" customWidth="1"/>
    <col min="2567" max="2816" width="9" style="1"/>
    <col min="2817" max="2817" width="12.375" style="1" customWidth="1"/>
    <col min="2818" max="2818" width="55.75" style="1" customWidth="1"/>
    <col min="2819" max="2819" width="11.875" style="1" customWidth="1"/>
    <col min="2820" max="2820" width="14" style="1" customWidth="1"/>
    <col min="2821" max="2821" width="11.25" style="1" customWidth="1"/>
    <col min="2822" max="2822" width="12.875" style="1" customWidth="1"/>
    <col min="2823" max="3072" width="9" style="1"/>
    <col min="3073" max="3073" width="12.375" style="1" customWidth="1"/>
    <col min="3074" max="3074" width="55.75" style="1" customWidth="1"/>
    <col min="3075" max="3075" width="11.875" style="1" customWidth="1"/>
    <col min="3076" max="3076" width="14" style="1" customWidth="1"/>
    <col min="3077" max="3077" width="11.25" style="1" customWidth="1"/>
    <col min="3078" max="3078" width="12.875" style="1" customWidth="1"/>
    <col min="3079" max="3328" width="9" style="1"/>
    <col min="3329" max="3329" width="12.375" style="1" customWidth="1"/>
    <col min="3330" max="3330" width="55.75" style="1" customWidth="1"/>
    <col min="3331" max="3331" width="11.875" style="1" customWidth="1"/>
    <col min="3332" max="3332" width="14" style="1" customWidth="1"/>
    <col min="3333" max="3333" width="11.25" style="1" customWidth="1"/>
    <col min="3334" max="3334" width="12.875" style="1" customWidth="1"/>
    <col min="3335" max="3584" width="9" style="1"/>
    <col min="3585" max="3585" width="12.375" style="1" customWidth="1"/>
    <col min="3586" max="3586" width="55.75" style="1" customWidth="1"/>
    <col min="3587" max="3587" width="11.875" style="1" customWidth="1"/>
    <col min="3588" max="3588" width="14" style="1" customWidth="1"/>
    <col min="3589" max="3589" width="11.25" style="1" customWidth="1"/>
    <col min="3590" max="3590" width="12.875" style="1" customWidth="1"/>
    <col min="3591" max="3840" width="9" style="1"/>
    <col min="3841" max="3841" width="12.375" style="1" customWidth="1"/>
    <col min="3842" max="3842" width="55.75" style="1" customWidth="1"/>
    <col min="3843" max="3843" width="11.875" style="1" customWidth="1"/>
    <col min="3844" max="3844" width="14" style="1" customWidth="1"/>
    <col min="3845" max="3845" width="11.25" style="1" customWidth="1"/>
    <col min="3846" max="3846" width="12.875" style="1" customWidth="1"/>
    <col min="3847" max="4096" width="9" style="1"/>
    <col min="4097" max="4097" width="12.375" style="1" customWidth="1"/>
    <col min="4098" max="4098" width="55.75" style="1" customWidth="1"/>
    <col min="4099" max="4099" width="11.875" style="1" customWidth="1"/>
    <col min="4100" max="4100" width="14" style="1" customWidth="1"/>
    <col min="4101" max="4101" width="11.25" style="1" customWidth="1"/>
    <col min="4102" max="4102" width="12.875" style="1" customWidth="1"/>
    <col min="4103" max="4352" width="9" style="1"/>
    <col min="4353" max="4353" width="12.375" style="1" customWidth="1"/>
    <col min="4354" max="4354" width="55.75" style="1" customWidth="1"/>
    <col min="4355" max="4355" width="11.875" style="1" customWidth="1"/>
    <col min="4356" max="4356" width="14" style="1" customWidth="1"/>
    <col min="4357" max="4357" width="11.25" style="1" customWidth="1"/>
    <col min="4358" max="4358" width="12.875" style="1" customWidth="1"/>
    <col min="4359" max="4608" width="9" style="1"/>
    <col min="4609" max="4609" width="12.375" style="1" customWidth="1"/>
    <col min="4610" max="4610" width="55.75" style="1" customWidth="1"/>
    <col min="4611" max="4611" width="11.875" style="1" customWidth="1"/>
    <col min="4612" max="4612" width="14" style="1" customWidth="1"/>
    <col min="4613" max="4613" width="11.25" style="1" customWidth="1"/>
    <col min="4614" max="4614" width="12.875" style="1" customWidth="1"/>
    <col min="4615" max="4864" width="9" style="1"/>
    <col min="4865" max="4865" width="12.375" style="1" customWidth="1"/>
    <col min="4866" max="4866" width="55.75" style="1" customWidth="1"/>
    <col min="4867" max="4867" width="11.875" style="1" customWidth="1"/>
    <col min="4868" max="4868" width="14" style="1" customWidth="1"/>
    <col min="4869" max="4869" width="11.25" style="1" customWidth="1"/>
    <col min="4870" max="4870" width="12.875" style="1" customWidth="1"/>
    <col min="4871" max="5120" width="9" style="1"/>
    <col min="5121" max="5121" width="12.375" style="1" customWidth="1"/>
    <col min="5122" max="5122" width="55.75" style="1" customWidth="1"/>
    <col min="5123" max="5123" width="11.875" style="1" customWidth="1"/>
    <col min="5124" max="5124" width="14" style="1" customWidth="1"/>
    <col min="5125" max="5125" width="11.25" style="1" customWidth="1"/>
    <col min="5126" max="5126" width="12.875" style="1" customWidth="1"/>
    <col min="5127" max="5376" width="9" style="1"/>
    <col min="5377" max="5377" width="12.375" style="1" customWidth="1"/>
    <col min="5378" max="5378" width="55.75" style="1" customWidth="1"/>
    <col min="5379" max="5379" width="11.875" style="1" customWidth="1"/>
    <col min="5380" max="5380" width="14" style="1" customWidth="1"/>
    <col min="5381" max="5381" width="11.25" style="1" customWidth="1"/>
    <col min="5382" max="5382" width="12.875" style="1" customWidth="1"/>
    <col min="5383" max="5632" width="9" style="1"/>
    <col min="5633" max="5633" width="12.375" style="1" customWidth="1"/>
    <col min="5634" max="5634" width="55.75" style="1" customWidth="1"/>
    <col min="5635" max="5635" width="11.875" style="1" customWidth="1"/>
    <col min="5636" max="5636" width="14" style="1" customWidth="1"/>
    <col min="5637" max="5637" width="11.25" style="1" customWidth="1"/>
    <col min="5638" max="5638" width="12.875" style="1" customWidth="1"/>
    <col min="5639" max="5888" width="9" style="1"/>
    <col min="5889" max="5889" width="12.375" style="1" customWidth="1"/>
    <col min="5890" max="5890" width="55.75" style="1" customWidth="1"/>
    <col min="5891" max="5891" width="11.875" style="1" customWidth="1"/>
    <col min="5892" max="5892" width="14" style="1" customWidth="1"/>
    <col min="5893" max="5893" width="11.25" style="1" customWidth="1"/>
    <col min="5894" max="5894" width="12.875" style="1" customWidth="1"/>
    <col min="5895" max="6144" width="9" style="1"/>
    <col min="6145" max="6145" width="12.375" style="1" customWidth="1"/>
    <col min="6146" max="6146" width="55.75" style="1" customWidth="1"/>
    <col min="6147" max="6147" width="11.875" style="1" customWidth="1"/>
    <col min="6148" max="6148" width="14" style="1" customWidth="1"/>
    <col min="6149" max="6149" width="11.25" style="1" customWidth="1"/>
    <col min="6150" max="6150" width="12.875" style="1" customWidth="1"/>
    <col min="6151" max="6400" width="9" style="1"/>
    <col min="6401" max="6401" width="12.375" style="1" customWidth="1"/>
    <col min="6402" max="6402" width="55.75" style="1" customWidth="1"/>
    <col min="6403" max="6403" width="11.875" style="1" customWidth="1"/>
    <col min="6404" max="6404" width="14" style="1" customWidth="1"/>
    <col min="6405" max="6405" width="11.25" style="1" customWidth="1"/>
    <col min="6406" max="6406" width="12.875" style="1" customWidth="1"/>
    <col min="6407" max="6656" width="9" style="1"/>
    <col min="6657" max="6657" width="12.375" style="1" customWidth="1"/>
    <col min="6658" max="6658" width="55.75" style="1" customWidth="1"/>
    <col min="6659" max="6659" width="11.875" style="1" customWidth="1"/>
    <col min="6660" max="6660" width="14" style="1" customWidth="1"/>
    <col min="6661" max="6661" width="11.25" style="1" customWidth="1"/>
    <col min="6662" max="6662" width="12.875" style="1" customWidth="1"/>
    <col min="6663" max="6912" width="9" style="1"/>
    <col min="6913" max="6913" width="12.375" style="1" customWidth="1"/>
    <col min="6914" max="6914" width="55.75" style="1" customWidth="1"/>
    <col min="6915" max="6915" width="11.875" style="1" customWidth="1"/>
    <col min="6916" max="6916" width="14" style="1" customWidth="1"/>
    <col min="6917" max="6917" width="11.25" style="1" customWidth="1"/>
    <col min="6918" max="6918" width="12.875" style="1" customWidth="1"/>
    <col min="6919" max="7168" width="9" style="1"/>
    <col min="7169" max="7169" width="12.375" style="1" customWidth="1"/>
    <col min="7170" max="7170" width="55.75" style="1" customWidth="1"/>
    <col min="7171" max="7171" width="11.875" style="1" customWidth="1"/>
    <col min="7172" max="7172" width="14" style="1" customWidth="1"/>
    <col min="7173" max="7173" width="11.25" style="1" customWidth="1"/>
    <col min="7174" max="7174" width="12.875" style="1" customWidth="1"/>
    <col min="7175" max="7424" width="9" style="1"/>
    <col min="7425" max="7425" width="12.375" style="1" customWidth="1"/>
    <col min="7426" max="7426" width="55.75" style="1" customWidth="1"/>
    <col min="7427" max="7427" width="11.875" style="1" customWidth="1"/>
    <col min="7428" max="7428" width="14" style="1" customWidth="1"/>
    <col min="7429" max="7429" width="11.25" style="1" customWidth="1"/>
    <col min="7430" max="7430" width="12.875" style="1" customWidth="1"/>
    <col min="7431" max="7680" width="9" style="1"/>
    <col min="7681" max="7681" width="12.375" style="1" customWidth="1"/>
    <col min="7682" max="7682" width="55.75" style="1" customWidth="1"/>
    <col min="7683" max="7683" width="11.875" style="1" customWidth="1"/>
    <col min="7684" max="7684" width="14" style="1" customWidth="1"/>
    <col min="7685" max="7685" width="11.25" style="1" customWidth="1"/>
    <col min="7686" max="7686" width="12.875" style="1" customWidth="1"/>
    <col min="7687" max="7936" width="9" style="1"/>
    <col min="7937" max="7937" width="12.375" style="1" customWidth="1"/>
    <col min="7938" max="7938" width="55.75" style="1" customWidth="1"/>
    <col min="7939" max="7939" width="11.875" style="1" customWidth="1"/>
    <col min="7940" max="7940" width="14" style="1" customWidth="1"/>
    <col min="7941" max="7941" width="11.25" style="1" customWidth="1"/>
    <col min="7942" max="7942" width="12.875" style="1" customWidth="1"/>
    <col min="7943" max="8192" width="9" style="1"/>
    <col min="8193" max="8193" width="12.375" style="1" customWidth="1"/>
    <col min="8194" max="8194" width="55.75" style="1" customWidth="1"/>
    <col min="8195" max="8195" width="11.875" style="1" customWidth="1"/>
    <col min="8196" max="8196" width="14" style="1" customWidth="1"/>
    <col min="8197" max="8197" width="11.25" style="1" customWidth="1"/>
    <col min="8198" max="8198" width="12.875" style="1" customWidth="1"/>
    <col min="8199" max="8448" width="9" style="1"/>
    <col min="8449" max="8449" width="12.375" style="1" customWidth="1"/>
    <col min="8450" max="8450" width="55.75" style="1" customWidth="1"/>
    <col min="8451" max="8451" width="11.875" style="1" customWidth="1"/>
    <col min="8452" max="8452" width="14" style="1" customWidth="1"/>
    <col min="8453" max="8453" width="11.25" style="1" customWidth="1"/>
    <col min="8454" max="8454" width="12.875" style="1" customWidth="1"/>
    <col min="8455" max="8704" width="9" style="1"/>
    <col min="8705" max="8705" width="12.375" style="1" customWidth="1"/>
    <col min="8706" max="8706" width="55.75" style="1" customWidth="1"/>
    <col min="8707" max="8707" width="11.875" style="1" customWidth="1"/>
    <col min="8708" max="8708" width="14" style="1" customWidth="1"/>
    <col min="8709" max="8709" width="11.25" style="1" customWidth="1"/>
    <col min="8710" max="8710" width="12.875" style="1" customWidth="1"/>
    <col min="8711" max="8960" width="9" style="1"/>
    <col min="8961" max="8961" width="12.375" style="1" customWidth="1"/>
    <col min="8962" max="8962" width="55.75" style="1" customWidth="1"/>
    <col min="8963" max="8963" width="11.875" style="1" customWidth="1"/>
    <col min="8964" max="8964" width="14" style="1" customWidth="1"/>
    <col min="8965" max="8965" width="11.25" style="1" customWidth="1"/>
    <col min="8966" max="8966" width="12.875" style="1" customWidth="1"/>
    <col min="8967" max="9216" width="9" style="1"/>
    <col min="9217" max="9217" width="12.375" style="1" customWidth="1"/>
    <col min="9218" max="9218" width="55.75" style="1" customWidth="1"/>
    <col min="9219" max="9219" width="11.875" style="1" customWidth="1"/>
    <col min="9220" max="9220" width="14" style="1" customWidth="1"/>
    <col min="9221" max="9221" width="11.25" style="1" customWidth="1"/>
    <col min="9222" max="9222" width="12.875" style="1" customWidth="1"/>
    <col min="9223" max="9472" width="9" style="1"/>
    <col min="9473" max="9473" width="12.375" style="1" customWidth="1"/>
    <col min="9474" max="9474" width="55.75" style="1" customWidth="1"/>
    <col min="9475" max="9475" width="11.875" style="1" customWidth="1"/>
    <col min="9476" max="9476" width="14" style="1" customWidth="1"/>
    <col min="9477" max="9477" width="11.25" style="1" customWidth="1"/>
    <col min="9478" max="9478" width="12.875" style="1" customWidth="1"/>
    <col min="9479" max="9728" width="9" style="1"/>
    <col min="9729" max="9729" width="12.375" style="1" customWidth="1"/>
    <col min="9730" max="9730" width="55.75" style="1" customWidth="1"/>
    <col min="9731" max="9731" width="11.875" style="1" customWidth="1"/>
    <col min="9732" max="9732" width="14" style="1" customWidth="1"/>
    <col min="9733" max="9733" width="11.25" style="1" customWidth="1"/>
    <col min="9734" max="9734" width="12.875" style="1" customWidth="1"/>
    <col min="9735" max="9984" width="9" style="1"/>
    <col min="9985" max="9985" width="12.375" style="1" customWidth="1"/>
    <col min="9986" max="9986" width="55.75" style="1" customWidth="1"/>
    <col min="9987" max="9987" width="11.875" style="1" customWidth="1"/>
    <col min="9988" max="9988" width="14" style="1" customWidth="1"/>
    <col min="9989" max="9989" width="11.25" style="1" customWidth="1"/>
    <col min="9990" max="9990" width="12.875" style="1" customWidth="1"/>
    <col min="9991" max="10240" width="9" style="1"/>
    <col min="10241" max="10241" width="12.375" style="1" customWidth="1"/>
    <col min="10242" max="10242" width="55.75" style="1" customWidth="1"/>
    <col min="10243" max="10243" width="11.875" style="1" customWidth="1"/>
    <col min="10244" max="10244" width="14" style="1" customWidth="1"/>
    <col min="10245" max="10245" width="11.25" style="1" customWidth="1"/>
    <col min="10246" max="10246" width="12.875" style="1" customWidth="1"/>
    <col min="10247" max="10496" width="9" style="1"/>
    <col min="10497" max="10497" width="12.375" style="1" customWidth="1"/>
    <col min="10498" max="10498" width="55.75" style="1" customWidth="1"/>
    <col min="10499" max="10499" width="11.875" style="1" customWidth="1"/>
    <col min="10500" max="10500" width="14" style="1" customWidth="1"/>
    <col min="10501" max="10501" width="11.25" style="1" customWidth="1"/>
    <col min="10502" max="10502" width="12.875" style="1" customWidth="1"/>
    <col min="10503" max="10752" width="9" style="1"/>
    <col min="10753" max="10753" width="12.375" style="1" customWidth="1"/>
    <col min="10754" max="10754" width="55.75" style="1" customWidth="1"/>
    <col min="10755" max="10755" width="11.875" style="1" customWidth="1"/>
    <col min="10756" max="10756" width="14" style="1" customWidth="1"/>
    <col min="10757" max="10757" width="11.25" style="1" customWidth="1"/>
    <col min="10758" max="10758" width="12.875" style="1" customWidth="1"/>
    <col min="10759" max="11008" width="9" style="1"/>
    <col min="11009" max="11009" width="12.375" style="1" customWidth="1"/>
    <col min="11010" max="11010" width="55.75" style="1" customWidth="1"/>
    <col min="11011" max="11011" width="11.875" style="1" customWidth="1"/>
    <col min="11012" max="11012" width="14" style="1" customWidth="1"/>
    <col min="11013" max="11013" width="11.25" style="1" customWidth="1"/>
    <col min="11014" max="11014" width="12.875" style="1" customWidth="1"/>
    <col min="11015" max="11264" width="9" style="1"/>
    <col min="11265" max="11265" width="12.375" style="1" customWidth="1"/>
    <col min="11266" max="11266" width="55.75" style="1" customWidth="1"/>
    <col min="11267" max="11267" width="11.875" style="1" customWidth="1"/>
    <col min="11268" max="11268" width="14" style="1" customWidth="1"/>
    <col min="11269" max="11269" width="11.25" style="1" customWidth="1"/>
    <col min="11270" max="11270" width="12.875" style="1" customWidth="1"/>
    <col min="11271" max="11520" width="9" style="1"/>
    <col min="11521" max="11521" width="12.375" style="1" customWidth="1"/>
    <col min="11522" max="11522" width="55.75" style="1" customWidth="1"/>
    <col min="11523" max="11523" width="11.875" style="1" customWidth="1"/>
    <col min="11524" max="11524" width="14" style="1" customWidth="1"/>
    <col min="11525" max="11525" width="11.25" style="1" customWidth="1"/>
    <col min="11526" max="11526" width="12.875" style="1" customWidth="1"/>
    <col min="11527" max="11776" width="9" style="1"/>
    <col min="11777" max="11777" width="12.375" style="1" customWidth="1"/>
    <col min="11778" max="11778" width="55.75" style="1" customWidth="1"/>
    <col min="11779" max="11779" width="11.875" style="1" customWidth="1"/>
    <col min="11780" max="11780" width="14" style="1" customWidth="1"/>
    <col min="11781" max="11781" width="11.25" style="1" customWidth="1"/>
    <col min="11782" max="11782" width="12.875" style="1" customWidth="1"/>
    <col min="11783" max="12032" width="9" style="1"/>
    <col min="12033" max="12033" width="12.375" style="1" customWidth="1"/>
    <col min="12034" max="12034" width="55.75" style="1" customWidth="1"/>
    <col min="12035" max="12035" width="11.875" style="1" customWidth="1"/>
    <col min="12036" max="12036" width="14" style="1" customWidth="1"/>
    <col min="12037" max="12037" width="11.25" style="1" customWidth="1"/>
    <col min="12038" max="12038" width="12.875" style="1" customWidth="1"/>
    <col min="12039" max="12288" width="9" style="1"/>
    <col min="12289" max="12289" width="12.375" style="1" customWidth="1"/>
    <col min="12290" max="12290" width="55.75" style="1" customWidth="1"/>
    <col min="12291" max="12291" width="11.875" style="1" customWidth="1"/>
    <col min="12292" max="12292" width="14" style="1" customWidth="1"/>
    <col min="12293" max="12293" width="11.25" style="1" customWidth="1"/>
    <col min="12294" max="12294" width="12.875" style="1" customWidth="1"/>
    <col min="12295" max="12544" width="9" style="1"/>
    <col min="12545" max="12545" width="12.375" style="1" customWidth="1"/>
    <col min="12546" max="12546" width="55.75" style="1" customWidth="1"/>
    <col min="12547" max="12547" width="11.875" style="1" customWidth="1"/>
    <col min="12548" max="12548" width="14" style="1" customWidth="1"/>
    <col min="12549" max="12549" width="11.25" style="1" customWidth="1"/>
    <col min="12550" max="12550" width="12.875" style="1" customWidth="1"/>
    <col min="12551" max="12800" width="9" style="1"/>
    <col min="12801" max="12801" width="12.375" style="1" customWidth="1"/>
    <col min="12802" max="12802" width="55.75" style="1" customWidth="1"/>
    <col min="12803" max="12803" width="11.875" style="1" customWidth="1"/>
    <col min="12804" max="12804" width="14" style="1" customWidth="1"/>
    <col min="12805" max="12805" width="11.25" style="1" customWidth="1"/>
    <col min="12806" max="12806" width="12.875" style="1" customWidth="1"/>
    <col min="12807" max="13056" width="9" style="1"/>
    <col min="13057" max="13057" width="12.375" style="1" customWidth="1"/>
    <col min="13058" max="13058" width="55.75" style="1" customWidth="1"/>
    <col min="13059" max="13059" width="11.875" style="1" customWidth="1"/>
    <col min="13060" max="13060" width="14" style="1" customWidth="1"/>
    <col min="13061" max="13061" width="11.25" style="1" customWidth="1"/>
    <col min="13062" max="13062" width="12.875" style="1" customWidth="1"/>
    <col min="13063" max="13312" width="9" style="1"/>
    <col min="13313" max="13313" width="12.375" style="1" customWidth="1"/>
    <col min="13314" max="13314" width="55.75" style="1" customWidth="1"/>
    <col min="13315" max="13315" width="11.875" style="1" customWidth="1"/>
    <col min="13316" max="13316" width="14" style="1" customWidth="1"/>
    <col min="13317" max="13317" width="11.25" style="1" customWidth="1"/>
    <col min="13318" max="13318" width="12.875" style="1" customWidth="1"/>
    <col min="13319" max="13568" width="9" style="1"/>
    <col min="13569" max="13569" width="12.375" style="1" customWidth="1"/>
    <col min="13570" max="13570" width="55.75" style="1" customWidth="1"/>
    <col min="13571" max="13571" width="11.875" style="1" customWidth="1"/>
    <col min="13572" max="13572" width="14" style="1" customWidth="1"/>
    <col min="13573" max="13573" width="11.25" style="1" customWidth="1"/>
    <col min="13574" max="13574" width="12.875" style="1" customWidth="1"/>
    <col min="13575" max="13824" width="9" style="1"/>
    <col min="13825" max="13825" width="12.375" style="1" customWidth="1"/>
    <col min="13826" max="13826" width="55.75" style="1" customWidth="1"/>
    <col min="13827" max="13827" width="11.875" style="1" customWidth="1"/>
    <col min="13828" max="13828" width="14" style="1" customWidth="1"/>
    <col min="13829" max="13829" width="11.25" style="1" customWidth="1"/>
    <col min="13830" max="13830" width="12.875" style="1" customWidth="1"/>
    <col min="13831" max="14080" width="9" style="1"/>
    <col min="14081" max="14081" width="12.375" style="1" customWidth="1"/>
    <col min="14082" max="14082" width="55.75" style="1" customWidth="1"/>
    <col min="14083" max="14083" width="11.875" style="1" customWidth="1"/>
    <col min="14084" max="14084" width="14" style="1" customWidth="1"/>
    <col min="14085" max="14085" width="11.25" style="1" customWidth="1"/>
    <col min="14086" max="14086" width="12.875" style="1" customWidth="1"/>
    <col min="14087" max="14336" width="9" style="1"/>
    <col min="14337" max="14337" width="12.375" style="1" customWidth="1"/>
    <col min="14338" max="14338" width="55.75" style="1" customWidth="1"/>
    <col min="14339" max="14339" width="11.875" style="1" customWidth="1"/>
    <col min="14340" max="14340" width="14" style="1" customWidth="1"/>
    <col min="14341" max="14341" width="11.25" style="1" customWidth="1"/>
    <col min="14342" max="14342" width="12.875" style="1" customWidth="1"/>
    <col min="14343" max="14592" width="9" style="1"/>
    <col min="14593" max="14593" width="12.375" style="1" customWidth="1"/>
    <col min="14594" max="14594" width="55.75" style="1" customWidth="1"/>
    <col min="14595" max="14595" width="11.875" style="1" customWidth="1"/>
    <col min="14596" max="14596" width="14" style="1" customWidth="1"/>
    <col min="14597" max="14597" width="11.25" style="1" customWidth="1"/>
    <col min="14598" max="14598" width="12.875" style="1" customWidth="1"/>
    <col min="14599" max="14848" width="9" style="1"/>
    <col min="14849" max="14849" width="12.375" style="1" customWidth="1"/>
    <col min="14850" max="14850" width="55.75" style="1" customWidth="1"/>
    <col min="14851" max="14851" width="11.875" style="1" customWidth="1"/>
    <col min="14852" max="14852" width="14" style="1" customWidth="1"/>
    <col min="14853" max="14853" width="11.25" style="1" customWidth="1"/>
    <col min="14854" max="14854" width="12.875" style="1" customWidth="1"/>
    <col min="14855" max="15104" width="9" style="1"/>
    <col min="15105" max="15105" width="12.375" style="1" customWidth="1"/>
    <col min="15106" max="15106" width="55.75" style="1" customWidth="1"/>
    <col min="15107" max="15107" width="11.875" style="1" customWidth="1"/>
    <col min="15108" max="15108" width="14" style="1" customWidth="1"/>
    <col min="15109" max="15109" width="11.25" style="1" customWidth="1"/>
    <col min="15110" max="15110" width="12.875" style="1" customWidth="1"/>
    <col min="15111" max="15360" width="9" style="1"/>
    <col min="15361" max="15361" width="12.375" style="1" customWidth="1"/>
    <col min="15362" max="15362" width="55.75" style="1" customWidth="1"/>
    <col min="15363" max="15363" width="11.875" style="1" customWidth="1"/>
    <col min="15364" max="15364" width="14" style="1" customWidth="1"/>
    <col min="15365" max="15365" width="11.25" style="1" customWidth="1"/>
    <col min="15366" max="15366" width="12.875" style="1" customWidth="1"/>
    <col min="15367" max="15616" width="9" style="1"/>
    <col min="15617" max="15617" width="12.375" style="1" customWidth="1"/>
    <col min="15618" max="15618" width="55.75" style="1" customWidth="1"/>
    <col min="15619" max="15619" width="11.875" style="1" customWidth="1"/>
    <col min="15620" max="15620" width="14" style="1" customWidth="1"/>
    <col min="15621" max="15621" width="11.25" style="1" customWidth="1"/>
    <col min="15622" max="15622" width="12.875" style="1" customWidth="1"/>
    <col min="15623" max="15872" width="9" style="1"/>
    <col min="15873" max="15873" width="12.375" style="1" customWidth="1"/>
    <col min="15874" max="15874" width="55.75" style="1" customWidth="1"/>
    <col min="15875" max="15875" width="11.875" style="1" customWidth="1"/>
    <col min="15876" max="15876" width="14" style="1" customWidth="1"/>
    <col min="15877" max="15877" width="11.25" style="1" customWidth="1"/>
    <col min="15878" max="15878" width="12.875" style="1" customWidth="1"/>
    <col min="15879" max="16128" width="9" style="1"/>
    <col min="16129" max="16129" width="12.375" style="1" customWidth="1"/>
    <col min="16130" max="16130" width="55.75" style="1" customWidth="1"/>
    <col min="16131" max="16131" width="11.875" style="1" customWidth="1"/>
    <col min="16132" max="16132" width="14" style="1" customWidth="1"/>
    <col min="16133" max="16133" width="11.25" style="1" customWidth="1"/>
    <col min="16134" max="16134" width="12.875" style="1" customWidth="1"/>
    <col min="16135" max="16384" width="9" style="1"/>
  </cols>
  <sheetData>
    <row r="1" spans="1:7" ht="15.75">
      <c r="A1" s="367"/>
      <c r="B1" s="367"/>
      <c r="C1" s="367"/>
      <c r="D1" s="367"/>
      <c r="E1" s="367"/>
      <c r="F1" s="367"/>
      <c r="G1" s="367"/>
    </row>
    <row r="2" spans="1:7" ht="54" customHeight="1">
      <c r="A2" s="368" t="s">
        <v>47</v>
      </c>
      <c r="B2" s="369"/>
      <c r="C2" s="369"/>
      <c r="D2" s="369"/>
      <c r="E2" s="369"/>
      <c r="F2" s="369"/>
      <c r="G2" s="369"/>
    </row>
    <row r="3" spans="1:7" ht="15.75">
      <c r="A3" s="8"/>
      <c r="B3" s="8"/>
      <c r="C3" s="9"/>
      <c r="D3" s="8"/>
      <c r="E3" s="7"/>
      <c r="F3" s="7"/>
      <c r="G3" s="7"/>
    </row>
    <row r="4" spans="1:7">
      <c r="A4" s="353" t="s">
        <v>31</v>
      </c>
      <c r="B4" s="353"/>
      <c r="C4" s="353"/>
      <c r="D4" s="353"/>
      <c r="E4" s="353"/>
      <c r="F4" s="353"/>
      <c r="G4" s="353"/>
    </row>
    <row r="5" spans="1:7" ht="11.25" customHeight="1"/>
    <row r="6" spans="1:7" ht="16.5">
      <c r="A6" s="370" t="s">
        <v>31</v>
      </c>
      <c r="B6" s="371"/>
      <c r="C6" s="371"/>
      <c r="D6" s="371"/>
      <c r="E6" s="227"/>
      <c r="F6" s="228"/>
      <c r="G6" s="229"/>
    </row>
    <row r="7" spans="1:7">
      <c r="A7" s="363" t="s">
        <v>72</v>
      </c>
      <c r="B7" s="364" t="s">
        <v>48</v>
      </c>
      <c r="C7" s="363" t="s">
        <v>73</v>
      </c>
      <c r="D7" s="366" t="s">
        <v>74</v>
      </c>
      <c r="E7" s="366"/>
      <c r="F7" s="185" t="s">
        <v>75</v>
      </c>
      <c r="G7" s="186" t="s">
        <v>51</v>
      </c>
    </row>
    <row r="8" spans="1:7">
      <c r="A8" s="363"/>
      <c r="B8" s="365"/>
      <c r="C8" s="363"/>
      <c r="D8" s="183" t="s">
        <v>52</v>
      </c>
      <c r="E8" s="183" t="s">
        <v>2</v>
      </c>
      <c r="F8" s="187" t="s">
        <v>76</v>
      </c>
      <c r="G8" s="188" t="s">
        <v>76</v>
      </c>
    </row>
    <row r="9" spans="1:7">
      <c r="A9" s="183">
        <v>1</v>
      </c>
      <c r="B9" s="183">
        <v>2</v>
      </c>
      <c r="C9" s="183">
        <v>3</v>
      </c>
      <c r="D9" s="183">
        <v>4</v>
      </c>
      <c r="E9" s="183">
        <v>5</v>
      </c>
      <c r="F9" s="183">
        <v>6</v>
      </c>
      <c r="G9" s="52">
        <v>7</v>
      </c>
    </row>
    <row r="10" spans="1:7" ht="16.5">
      <c r="A10" s="230" t="s">
        <v>3</v>
      </c>
      <c r="B10" s="231" t="s">
        <v>4</v>
      </c>
      <c r="C10" s="232" t="s">
        <v>79</v>
      </c>
      <c r="D10" s="231" t="s">
        <v>4</v>
      </c>
      <c r="E10" s="231" t="s">
        <v>4</v>
      </c>
      <c r="F10" s="231" t="s">
        <v>4</v>
      </c>
      <c r="G10" s="231" t="s">
        <v>4</v>
      </c>
    </row>
    <row r="11" spans="1:7" ht="33">
      <c r="A11" s="233">
        <v>1</v>
      </c>
      <c r="B11" s="233" t="s">
        <v>482</v>
      </c>
      <c r="C11" s="234" t="s">
        <v>5</v>
      </c>
      <c r="D11" s="235" t="s">
        <v>6</v>
      </c>
      <c r="E11" s="236">
        <v>0.24</v>
      </c>
      <c r="F11" s="237"/>
      <c r="G11" s="237">
        <f>E11*F11</f>
        <v>0</v>
      </c>
    </row>
    <row r="12" spans="1:7" ht="16.5">
      <c r="A12" s="233">
        <f>A11+1</f>
        <v>2</v>
      </c>
      <c r="B12" s="233" t="s">
        <v>483</v>
      </c>
      <c r="C12" s="238" t="s">
        <v>375</v>
      </c>
      <c r="D12" s="235" t="s">
        <v>6</v>
      </c>
      <c r="E12" s="236">
        <v>0.24</v>
      </c>
      <c r="F12" s="237"/>
      <c r="G12" s="237">
        <f>E12*F12</f>
        <v>0</v>
      </c>
    </row>
    <row r="13" spans="1:7" ht="16.5">
      <c r="A13" s="233">
        <f t="shared" ref="A13:A21" si="0">A12+1</f>
        <v>3</v>
      </c>
      <c r="B13" s="233" t="s">
        <v>483</v>
      </c>
      <c r="C13" s="238" t="s">
        <v>484</v>
      </c>
      <c r="D13" s="235" t="s">
        <v>485</v>
      </c>
      <c r="E13" s="236">
        <v>80.67</v>
      </c>
      <c r="F13" s="236"/>
      <c r="G13" s="237">
        <f>E13*F13</f>
        <v>0</v>
      </c>
    </row>
    <row r="14" spans="1:7" ht="16.5">
      <c r="A14" s="233">
        <f t="shared" si="0"/>
        <v>4</v>
      </c>
      <c r="B14" s="233" t="s">
        <v>483</v>
      </c>
      <c r="C14" s="238" t="s">
        <v>486</v>
      </c>
      <c r="D14" s="235" t="s">
        <v>232</v>
      </c>
      <c r="E14" s="236">
        <v>27.6</v>
      </c>
      <c r="F14" s="236"/>
      <c r="G14" s="237">
        <f>E14*F14</f>
        <v>0</v>
      </c>
    </row>
    <row r="15" spans="1:7" ht="33">
      <c r="A15" s="233">
        <f t="shared" si="0"/>
        <v>5</v>
      </c>
      <c r="B15" s="233" t="s">
        <v>483</v>
      </c>
      <c r="C15" s="238" t="s">
        <v>487</v>
      </c>
      <c r="D15" s="236" t="s">
        <v>25</v>
      </c>
      <c r="E15" s="236">
        <v>595</v>
      </c>
      <c r="F15" s="236"/>
      <c r="G15" s="237">
        <f t="shared" ref="G15:G16" si="1">E15*F15</f>
        <v>0</v>
      </c>
    </row>
    <row r="16" spans="1:7" ht="33">
      <c r="A16" s="233">
        <f t="shared" si="0"/>
        <v>6</v>
      </c>
      <c r="B16" s="233" t="s">
        <v>483</v>
      </c>
      <c r="C16" s="238" t="s">
        <v>488</v>
      </c>
      <c r="D16" s="236" t="s">
        <v>25</v>
      </c>
      <c r="E16" s="236">
        <v>189</v>
      </c>
      <c r="F16" s="236"/>
      <c r="G16" s="236">
        <f t="shared" si="1"/>
        <v>0</v>
      </c>
    </row>
    <row r="17" spans="1:7" ht="16.5">
      <c r="A17" s="233">
        <f t="shared" si="0"/>
        <v>7</v>
      </c>
      <c r="B17" s="233" t="s">
        <v>483</v>
      </c>
      <c r="C17" s="238" t="s">
        <v>489</v>
      </c>
      <c r="D17" s="236" t="s">
        <v>25</v>
      </c>
      <c r="E17" s="236">
        <v>189</v>
      </c>
      <c r="F17" s="236"/>
      <c r="G17" s="237">
        <f>E17*F17</f>
        <v>0</v>
      </c>
    </row>
    <row r="18" spans="1:7" ht="33">
      <c r="A18" s="233">
        <f t="shared" si="0"/>
        <v>8</v>
      </c>
      <c r="B18" s="233" t="s">
        <v>483</v>
      </c>
      <c r="C18" s="238" t="s">
        <v>490</v>
      </c>
      <c r="D18" s="236" t="s">
        <v>25</v>
      </c>
      <c r="E18" s="236">
        <v>748</v>
      </c>
      <c r="F18" s="236"/>
      <c r="G18" s="237">
        <f t="shared" ref="G18:G20" si="2">E18*F18</f>
        <v>0</v>
      </c>
    </row>
    <row r="19" spans="1:7" ht="16.5">
      <c r="A19" s="233">
        <f t="shared" si="0"/>
        <v>9</v>
      </c>
      <c r="B19" s="233" t="s">
        <v>483</v>
      </c>
      <c r="C19" s="238" t="s">
        <v>491</v>
      </c>
      <c r="D19" s="236" t="s">
        <v>232</v>
      </c>
      <c r="E19" s="236">
        <v>630.36</v>
      </c>
      <c r="F19" s="236"/>
      <c r="G19" s="237">
        <f>E19*F19</f>
        <v>0</v>
      </c>
    </row>
    <row r="20" spans="1:7" ht="66">
      <c r="A20" s="233">
        <f t="shared" si="0"/>
        <v>10</v>
      </c>
      <c r="B20" s="233" t="s">
        <v>483</v>
      </c>
      <c r="C20" s="238" t="s">
        <v>492</v>
      </c>
      <c r="D20" s="236" t="s">
        <v>26</v>
      </c>
      <c r="E20" s="236">
        <v>480</v>
      </c>
      <c r="F20" s="236"/>
      <c r="G20" s="237">
        <f t="shared" si="2"/>
        <v>0</v>
      </c>
    </row>
    <row r="21" spans="1:7" ht="33">
      <c r="A21" s="233">
        <f t="shared" si="0"/>
        <v>11</v>
      </c>
      <c r="B21" s="233" t="s">
        <v>483</v>
      </c>
      <c r="C21" s="238" t="s">
        <v>493</v>
      </c>
      <c r="D21" s="236" t="s">
        <v>232</v>
      </c>
      <c r="E21" s="236">
        <v>224.53</v>
      </c>
      <c r="F21" s="236"/>
      <c r="G21" s="237">
        <f>E21*F21</f>
        <v>0</v>
      </c>
    </row>
    <row r="22" spans="1:7" ht="16.5">
      <c r="A22" s="230" t="s">
        <v>61</v>
      </c>
      <c r="B22" s="231" t="s">
        <v>4</v>
      </c>
      <c r="C22" s="232" t="s">
        <v>494</v>
      </c>
      <c r="D22" s="231" t="s">
        <v>4</v>
      </c>
      <c r="E22" s="231" t="s">
        <v>4</v>
      </c>
      <c r="F22" s="231" t="s">
        <v>4</v>
      </c>
      <c r="G22" s="231" t="s">
        <v>4</v>
      </c>
    </row>
    <row r="23" spans="1:7" ht="33">
      <c r="A23" s="233">
        <v>12</v>
      </c>
      <c r="B23" s="233" t="s">
        <v>406</v>
      </c>
      <c r="C23" s="238" t="s">
        <v>495</v>
      </c>
      <c r="D23" s="236" t="s">
        <v>25</v>
      </c>
      <c r="E23" s="236">
        <v>791</v>
      </c>
      <c r="F23" s="236"/>
      <c r="G23" s="237">
        <f>E23*F23</f>
        <v>0</v>
      </c>
    </row>
    <row r="24" spans="1:7" ht="33">
      <c r="A24" s="233">
        <v>13</v>
      </c>
      <c r="B24" s="233" t="s">
        <v>411</v>
      </c>
      <c r="C24" s="238" t="s">
        <v>496</v>
      </c>
      <c r="D24" s="236" t="s">
        <v>25</v>
      </c>
      <c r="E24" s="236">
        <v>791</v>
      </c>
      <c r="F24" s="236"/>
      <c r="G24" s="237">
        <f t="shared" ref="G24:G34" si="3">E24*F24</f>
        <v>0</v>
      </c>
    </row>
    <row r="25" spans="1:7" ht="33">
      <c r="A25" s="233">
        <v>14</v>
      </c>
      <c r="B25" s="233" t="s">
        <v>497</v>
      </c>
      <c r="C25" s="238" t="s">
        <v>498</v>
      </c>
      <c r="D25" s="236" t="s">
        <v>25</v>
      </c>
      <c r="E25" s="236">
        <v>791</v>
      </c>
      <c r="F25" s="236"/>
      <c r="G25" s="237">
        <f t="shared" si="3"/>
        <v>0</v>
      </c>
    </row>
    <row r="26" spans="1:7" ht="33">
      <c r="A26" s="233">
        <v>15</v>
      </c>
      <c r="B26" s="233" t="s">
        <v>497</v>
      </c>
      <c r="C26" s="238" t="s">
        <v>499</v>
      </c>
      <c r="D26" s="236" t="s">
        <v>25</v>
      </c>
      <c r="E26" s="236">
        <v>791</v>
      </c>
      <c r="F26" s="236"/>
      <c r="G26" s="237">
        <f t="shared" si="3"/>
        <v>0</v>
      </c>
    </row>
    <row r="27" spans="1:7" ht="33">
      <c r="A27" s="233">
        <v>16</v>
      </c>
      <c r="B27" s="233" t="s">
        <v>497</v>
      </c>
      <c r="C27" s="238" t="s">
        <v>500</v>
      </c>
      <c r="D27" s="236" t="s">
        <v>6</v>
      </c>
      <c r="E27" s="236">
        <v>0.24</v>
      </c>
      <c r="F27" s="237"/>
      <c r="G27" s="237">
        <f t="shared" si="3"/>
        <v>0</v>
      </c>
    </row>
    <row r="28" spans="1:7" ht="33">
      <c r="A28" s="233">
        <v>17</v>
      </c>
      <c r="B28" s="233" t="s">
        <v>497</v>
      </c>
      <c r="C28" s="238" t="s">
        <v>572</v>
      </c>
      <c r="D28" s="236" t="s">
        <v>29</v>
      </c>
      <c r="E28" s="236">
        <v>1</v>
      </c>
      <c r="F28" s="236"/>
      <c r="G28" s="237">
        <f t="shared" si="3"/>
        <v>0</v>
      </c>
    </row>
    <row r="29" spans="1:7" ht="33">
      <c r="A29" s="233">
        <v>18</v>
      </c>
      <c r="B29" s="233" t="s">
        <v>497</v>
      </c>
      <c r="C29" s="238" t="s">
        <v>501</v>
      </c>
      <c r="D29" s="236" t="s">
        <v>9</v>
      </c>
      <c r="E29" s="236">
        <v>484</v>
      </c>
      <c r="F29" s="236"/>
      <c r="G29" s="237">
        <f t="shared" si="3"/>
        <v>0</v>
      </c>
    </row>
    <row r="30" spans="1:7" ht="16.5">
      <c r="A30" s="233">
        <v>19</v>
      </c>
      <c r="B30" s="233" t="s">
        <v>497</v>
      </c>
      <c r="C30" s="238" t="s">
        <v>502</v>
      </c>
      <c r="D30" s="236" t="s">
        <v>6</v>
      </c>
      <c r="E30" s="236">
        <v>0.24</v>
      </c>
      <c r="F30" s="237"/>
      <c r="G30" s="237">
        <f t="shared" si="3"/>
        <v>0</v>
      </c>
    </row>
    <row r="31" spans="1:7" ht="16.5">
      <c r="A31" s="233">
        <v>20</v>
      </c>
      <c r="B31" s="233" t="s">
        <v>497</v>
      </c>
      <c r="C31" s="238" t="s">
        <v>503</v>
      </c>
      <c r="D31" s="236" t="s">
        <v>9</v>
      </c>
      <c r="E31" s="236">
        <v>968</v>
      </c>
      <c r="F31" s="236"/>
      <c r="G31" s="237">
        <f t="shared" si="3"/>
        <v>0</v>
      </c>
    </row>
    <row r="32" spans="1:7" ht="33">
      <c r="A32" s="233">
        <v>21</v>
      </c>
      <c r="B32" s="233" t="s">
        <v>497</v>
      </c>
      <c r="C32" s="238" t="s">
        <v>504</v>
      </c>
      <c r="D32" s="236" t="s">
        <v>505</v>
      </c>
      <c r="E32" s="236">
        <v>4</v>
      </c>
      <c r="F32" s="236"/>
      <c r="G32" s="237">
        <f t="shared" si="3"/>
        <v>0</v>
      </c>
    </row>
    <row r="33" spans="1:7" ht="49.5">
      <c r="A33" s="233">
        <v>22</v>
      </c>
      <c r="B33" s="233" t="s">
        <v>430</v>
      </c>
      <c r="C33" s="238" t="s">
        <v>571</v>
      </c>
      <c r="D33" s="236" t="s">
        <v>25</v>
      </c>
      <c r="E33" s="236">
        <v>784</v>
      </c>
      <c r="F33" s="236"/>
      <c r="G33" s="237">
        <f t="shared" si="3"/>
        <v>0</v>
      </c>
    </row>
    <row r="34" spans="1:7" ht="33">
      <c r="A34" s="233">
        <v>23</v>
      </c>
      <c r="B34" s="233" t="s">
        <v>497</v>
      </c>
      <c r="C34" s="238" t="s">
        <v>506</v>
      </c>
      <c r="D34" s="236" t="s">
        <v>9</v>
      </c>
      <c r="E34" s="236">
        <v>968</v>
      </c>
      <c r="F34" s="236"/>
      <c r="G34" s="237">
        <f t="shared" si="3"/>
        <v>0</v>
      </c>
    </row>
    <row r="35" spans="1:7" ht="33.75" customHeight="1">
      <c r="A35" s="239"/>
      <c r="B35" s="239"/>
      <c r="C35" s="240" t="s">
        <v>585</v>
      </c>
      <c r="D35" s="239"/>
      <c r="E35" s="239"/>
      <c r="F35" s="239"/>
      <c r="G35" s="241">
        <f>SUM(G11:G22,G22:G34)</f>
        <v>0</v>
      </c>
    </row>
    <row r="36" spans="1:7" ht="16.5">
      <c r="A36" s="242"/>
      <c r="B36" s="242"/>
      <c r="C36" s="242"/>
      <c r="D36" s="242"/>
      <c r="E36" s="243"/>
      <c r="F36" s="243"/>
      <c r="G36" s="242"/>
    </row>
  </sheetData>
  <mergeCells count="8">
    <mergeCell ref="A7:A8"/>
    <mergeCell ref="B7:B8"/>
    <mergeCell ref="C7:C8"/>
    <mergeCell ref="D7:E7"/>
    <mergeCell ref="A1:G1"/>
    <mergeCell ref="A2:G2"/>
    <mergeCell ref="A4:G4"/>
    <mergeCell ref="A6:D6"/>
  </mergeCells>
  <conditionalFormatting sqref="G7:G9">
    <cfRule type="cellIs" dxfId="9" priority="2" operator="equal">
      <formula>0</formula>
    </cfRule>
  </conditionalFormatting>
  <conditionalFormatting sqref="G1:G1048576">
    <cfRule type="cellIs" dxfId="8" priority="1" operator="equal">
      <formula>0</formula>
    </cfRule>
  </conditionalFormatting>
  <pageMargins left="0.78740157480314965" right="0.70866141732283472" top="0.74803149606299213" bottom="0.74803149606299213" header="0.31496062992125984" footer="0.31496062992125984"/>
  <pageSetup paperSize="9" scale="73" orientation="portrait" r:id="rId1"/>
  <headerFooter>
    <oddHeader>&amp;C&amp;12
&amp;R&amp;"Czcionka tekstu podstawowego,Pogrubiony"KOSZTORYS ŚLEPY NR 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view="pageBreakPreview" topLeftCell="A31" zoomScaleNormal="100" zoomScaleSheetLayoutView="100" workbookViewId="0">
      <selection activeCell="C12" sqref="C12"/>
    </sheetView>
  </sheetViews>
  <sheetFormatPr defaultRowHeight="15"/>
  <cols>
    <col min="1" max="1" width="5.625" style="29" customWidth="1"/>
    <col min="2" max="2" width="7.375" style="29" customWidth="1"/>
    <col min="3" max="3" width="40.5" style="29" customWidth="1"/>
    <col min="4" max="4" width="7.875" style="29" customWidth="1"/>
    <col min="5" max="5" width="8.5" style="29" customWidth="1"/>
    <col min="6" max="6" width="9.75" style="29" customWidth="1"/>
    <col min="7" max="7" width="10.875" style="54" customWidth="1"/>
    <col min="8" max="16384" width="9" style="29"/>
  </cols>
  <sheetData>
    <row r="1" spans="1:8" ht="15.75">
      <c r="A1" s="367"/>
      <c r="B1" s="367"/>
      <c r="C1" s="367"/>
      <c r="D1" s="367"/>
      <c r="E1" s="367"/>
      <c r="F1" s="367"/>
      <c r="G1" s="367"/>
      <c r="H1" s="367"/>
    </row>
    <row r="2" spans="1:8" ht="66" customHeight="1">
      <c r="A2" s="368" t="s">
        <v>47</v>
      </c>
      <c r="B2" s="368"/>
      <c r="C2" s="369"/>
      <c r="D2" s="369"/>
      <c r="E2" s="369"/>
      <c r="F2" s="369"/>
      <c r="G2" s="369"/>
      <c r="H2" s="369"/>
    </row>
    <row r="3" spans="1:8" ht="15.75">
      <c r="A3" s="8"/>
      <c r="B3" s="8"/>
      <c r="C3" s="8"/>
      <c r="D3" s="9"/>
      <c r="E3" s="8"/>
      <c r="F3" s="7"/>
      <c r="G3" s="7"/>
      <c r="H3" s="7"/>
    </row>
    <row r="4" spans="1:8">
      <c r="A4" s="353" t="s">
        <v>145</v>
      </c>
      <c r="B4" s="353"/>
      <c r="C4" s="353"/>
      <c r="D4" s="353"/>
      <c r="E4" s="353"/>
      <c r="F4" s="353"/>
      <c r="G4" s="353"/>
      <c r="H4" s="353"/>
    </row>
    <row r="5" spans="1:8" ht="16.5">
      <c r="A5" s="379" t="s">
        <v>146</v>
      </c>
      <c r="B5" s="379"/>
      <c r="C5" s="379"/>
      <c r="D5" s="379"/>
      <c r="E5" s="379"/>
      <c r="F5" s="379"/>
      <c r="G5" s="379"/>
      <c r="H5" s="114"/>
    </row>
    <row r="6" spans="1:8" ht="16.5">
      <c r="A6" s="363" t="s">
        <v>72</v>
      </c>
      <c r="B6" s="364" t="s">
        <v>48</v>
      </c>
      <c r="C6" s="363" t="s">
        <v>73</v>
      </c>
      <c r="D6" s="366" t="s">
        <v>74</v>
      </c>
      <c r="E6" s="366"/>
      <c r="F6" s="185" t="s">
        <v>75</v>
      </c>
      <c r="G6" s="186" t="s">
        <v>51</v>
      </c>
      <c r="H6" s="114"/>
    </row>
    <row r="7" spans="1:8" ht="16.5">
      <c r="A7" s="363"/>
      <c r="B7" s="365"/>
      <c r="C7" s="363"/>
      <c r="D7" s="51" t="s">
        <v>52</v>
      </c>
      <c r="E7" s="51" t="s">
        <v>2</v>
      </c>
      <c r="F7" s="187" t="s">
        <v>76</v>
      </c>
      <c r="G7" s="188" t="s">
        <v>76</v>
      </c>
      <c r="H7" s="114"/>
    </row>
    <row r="8" spans="1:8" ht="16.5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>
        <v>6</v>
      </c>
      <c r="G8" s="52">
        <v>7</v>
      </c>
      <c r="H8" s="114"/>
    </row>
    <row r="9" spans="1:8" ht="16.5">
      <c r="A9" s="376" t="s">
        <v>118</v>
      </c>
      <c r="B9" s="377"/>
      <c r="C9" s="377"/>
      <c r="D9" s="377"/>
      <c r="E9" s="377"/>
      <c r="F9" s="377"/>
      <c r="G9" s="378"/>
      <c r="H9" s="114"/>
    </row>
    <row r="10" spans="1:8" ht="16.5">
      <c r="A10" s="85" t="s">
        <v>78</v>
      </c>
      <c r="B10" s="85"/>
      <c r="C10" s="115" t="s">
        <v>79</v>
      </c>
      <c r="D10" s="116"/>
      <c r="E10" s="117"/>
      <c r="F10" s="89"/>
      <c r="G10" s="84">
        <f>SUM(G11:G13)</f>
        <v>0</v>
      </c>
      <c r="H10" s="114"/>
    </row>
    <row r="11" spans="1:8" ht="29.25">
      <c r="A11" s="90" t="s">
        <v>80</v>
      </c>
      <c r="B11" s="132" t="s">
        <v>530</v>
      </c>
      <c r="C11" s="91" t="s">
        <v>526</v>
      </c>
      <c r="D11" s="94" t="s">
        <v>9</v>
      </c>
      <c r="E11" s="92">
        <v>4</v>
      </c>
      <c r="F11" s="89"/>
      <c r="G11" s="93">
        <f>E11*F11</f>
        <v>0</v>
      </c>
      <c r="H11" s="114"/>
    </row>
    <row r="12" spans="1:8" ht="49.5">
      <c r="A12" s="90" t="s">
        <v>82</v>
      </c>
      <c r="B12" s="132" t="s">
        <v>530</v>
      </c>
      <c r="C12" s="91" t="s">
        <v>147</v>
      </c>
      <c r="D12" s="94" t="s">
        <v>9</v>
      </c>
      <c r="E12" s="92">
        <v>24</v>
      </c>
      <c r="F12" s="89"/>
      <c r="G12" s="93">
        <f>E12*F12</f>
        <v>0</v>
      </c>
      <c r="H12" s="114"/>
    </row>
    <row r="13" spans="1:8" ht="33">
      <c r="A13" s="90" t="s">
        <v>84</v>
      </c>
      <c r="B13" s="132" t="s">
        <v>530</v>
      </c>
      <c r="C13" s="91" t="s">
        <v>148</v>
      </c>
      <c r="D13" s="94" t="s">
        <v>30</v>
      </c>
      <c r="E13" s="92">
        <v>4</v>
      </c>
      <c r="F13" s="89"/>
      <c r="G13" s="93">
        <f>E13*F13</f>
        <v>0</v>
      </c>
      <c r="H13" s="114"/>
    </row>
    <row r="14" spans="1:8" ht="16.5">
      <c r="A14" s="53" t="s">
        <v>86</v>
      </c>
      <c r="B14" s="131"/>
      <c r="C14" s="86" t="s">
        <v>87</v>
      </c>
      <c r="D14" s="94"/>
      <c r="E14" s="92"/>
      <c r="F14" s="89"/>
      <c r="G14" s="84"/>
      <c r="H14" s="114"/>
    </row>
    <row r="15" spans="1:8" ht="16.5">
      <c r="A15" s="53">
        <v>1</v>
      </c>
      <c r="B15" s="131"/>
      <c r="C15" s="86" t="s">
        <v>88</v>
      </c>
      <c r="D15" s="95"/>
      <c r="E15" s="89"/>
      <c r="F15" s="89"/>
      <c r="G15" s="84">
        <f>SUM(G16:G16)</f>
        <v>0</v>
      </c>
      <c r="H15" s="114"/>
    </row>
    <row r="16" spans="1:8" ht="25.5">
      <c r="A16" s="96" t="s">
        <v>89</v>
      </c>
      <c r="B16" s="132" t="s">
        <v>531</v>
      </c>
      <c r="C16" s="91" t="s">
        <v>90</v>
      </c>
      <c r="D16" s="95" t="s">
        <v>9</v>
      </c>
      <c r="E16" s="101">
        <v>51</v>
      </c>
      <c r="F16" s="118"/>
      <c r="G16" s="93">
        <f>E16*F16</f>
        <v>0</v>
      </c>
      <c r="H16" s="114"/>
    </row>
    <row r="17" spans="1:8" ht="16.5">
      <c r="A17" s="85" t="s">
        <v>82</v>
      </c>
      <c r="B17" s="85"/>
      <c r="C17" s="86" t="s">
        <v>24</v>
      </c>
      <c r="D17" s="99"/>
      <c r="E17" s="100"/>
      <c r="F17" s="89"/>
      <c r="G17" s="84">
        <f>SUM(G18:G20)</f>
        <v>0</v>
      </c>
      <c r="H17" s="114"/>
    </row>
    <row r="18" spans="1:8" ht="51">
      <c r="A18" s="96" t="s">
        <v>93</v>
      </c>
      <c r="B18" s="132" t="s">
        <v>532</v>
      </c>
      <c r="C18" s="91" t="s">
        <v>523</v>
      </c>
      <c r="D18" s="95" t="s">
        <v>512</v>
      </c>
      <c r="E18" s="92">
        <v>85.24</v>
      </c>
      <c r="F18" s="89"/>
      <c r="G18" s="93">
        <f>E18*F18</f>
        <v>0</v>
      </c>
      <c r="H18" s="114"/>
    </row>
    <row r="19" spans="1:8" ht="51">
      <c r="A19" s="96" t="s">
        <v>94</v>
      </c>
      <c r="B19" s="132" t="s">
        <v>532</v>
      </c>
      <c r="C19" s="91" t="s">
        <v>122</v>
      </c>
      <c r="D19" s="95" t="s">
        <v>512</v>
      </c>
      <c r="E19" s="92">
        <v>7.65</v>
      </c>
      <c r="F19" s="89"/>
      <c r="G19" s="93">
        <f>E19*F19</f>
        <v>0</v>
      </c>
      <c r="H19" s="114"/>
    </row>
    <row r="20" spans="1:8" ht="51">
      <c r="A20" s="96" t="s">
        <v>95</v>
      </c>
      <c r="B20" s="132" t="s">
        <v>532</v>
      </c>
      <c r="C20" s="91" t="s">
        <v>123</v>
      </c>
      <c r="D20" s="95" t="s">
        <v>512</v>
      </c>
      <c r="E20" s="92">
        <v>76.52</v>
      </c>
      <c r="F20" s="89"/>
      <c r="G20" s="93">
        <f>E20*F20</f>
        <v>0</v>
      </c>
      <c r="H20" s="114"/>
    </row>
    <row r="21" spans="1:8" ht="16.5">
      <c r="A21" s="85">
        <v>3</v>
      </c>
      <c r="B21" s="85"/>
      <c r="C21" s="86" t="s">
        <v>96</v>
      </c>
      <c r="D21" s="95"/>
      <c r="E21" s="92"/>
      <c r="F21" s="89"/>
      <c r="G21" s="84">
        <f>SUM(G22:G22)</f>
        <v>0</v>
      </c>
      <c r="H21" s="114"/>
    </row>
    <row r="22" spans="1:8" ht="33">
      <c r="A22" s="96" t="s">
        <v>97</v>
      </c>
      <c r="B22" s="132" t="s">
        <v>530</v>
      </c>
      <c r="C22" s="91" t="s">
        <v>124</v>
      </c>
      <c r="D22" s="95" t="s">
        <v>516</v>
      </c>
      <c r="E22" s="92">
        <v>170.48</v>
      </c>
      <c r="F22" s="89"/>
      <c r="G22" s="93">
        <f>E22*F22</f>
        <v>0</v>
      </c>
      <c r="H22" s="114"/>
    </row>
    <row r="23" spans="1:8" ht="16.5">
      <c r="A23" s="85" t="s">
        <v>85</v>
      </c>
      <c r="B23" s="85"/>
      <c r="C23" s="86" t="s">
        <v>98</v>
      </c>
      <c r="D23" s="95"/>
      <c r="E23" s="92"/>
      <c r="F23" s="89"/>
      <c r="G23" s="84">
        <f>SUM(G24:G25)</f>
        <v>0</v>
      </c>
      <c r="H23" s="114"/>
    </row>
    <row r="24" spans="1:8" ht="33">
      <c r="A24" s="96" t="s">
        <v>99</v>
      </c>
      <c r="B24" s="132" t="s">
        <v>530</v>
      </c>
      <c r="C24" s="97" t="s">
        <v>149</v>
      </c>
      <c r="D24" s="95" t="s">
        <v>27</v>
      </c>
      <c r="E24" s="92">
        <v>38.800000000000004</v>
      </c>
      <c r="F24" s="89"/>
      <c r="G24" s="93">
        <f t="shared" ref="G24" si="0">E24*F24</f>
        <v>0</v>
      </c>
      <c r="H24" s="114"/>
    </row>
    <row r="25" spans="1:8" ht="33">
      <c r="A25" s="96" t="s">
        <v>100</v>
      </c>
      <c r="B25" s="132" t="s">
        <v>530</v>
      </c>
      <c r="C25" s="97" t="s">
        <v>150</v>
      </c>
      <c r="D25" s="95" t="s">
        <v>27</v>
      </c>
      <c r="E25" s="92">
        <v>12.2</v>
      </c>
      <c r="F25" s="89"/>
      <c r="G25" s="93">
        <f>E25*F25</f>
        <v>0</v>
      </c>
      <c r="H25" s="114"/>
    </row>
    <row r="26" spans="1:8" ht="16.5">
      <c r="A26" s="53" t="s">
        <v>108</v>
      </c>
      <c r="B26" s="131"/>
      <c r="C26" s="119" t="s">
        <v>151</v>
      </c>
      <c r="D26" s="120"/>
      <c r="E26" s="121"/>
      <c r="F26" s="89"/>
      <c r="G26" s="93"/>
      <c r="H26" s="114"/>
    </row>
    <row r="27" spans="1:8" ht="16.5">
      <c r="A27" s="53">
        <v>1</v>
      </c>
      <c r="B27" s="131"/>
      <c r="C27" s="86" t="s">
        <v>110</v>
      </c>
      <c r="D27" s="120"/>
      <c r="E27" s="121"/>
      <c r="F27" s="89"/>
      <c r="G27" s="84">
        <f>SUM(G28:G30)</f>
        <v>0</v>
      </c>
      <c r="H27" s="114"/>
    </row>
    <row r="28" spans="1:8" ht="51">
      <c r="A28" s="95" t="s">
        <v>89</v>
      </c>
      <c r="B28" s="132" t="s">
        <v>532</v>
      </c>
      <c r="C28" s="91" t="s">
        <v>527</v>
      </c>
      <c r="D28" s="95" t="s">
        <v>512</v>
      </c>
      <c r="E28" s="92">
        <v>8.77</v>
      </c>
      <c r="F28" s="89"/>
      <c r="G28" s="93">
        <f>E28*F28</f>
        <v>0</v>
      </c>
      <c r="H28" s="114"/>
    </row>
    <row r="29" spans="1:8" ht="51">
      <c r="A29" s="95" t="s">
        <v>8</v>
      </c>
      <c r="B29" s="132" t="s">
        <v>532</v>
      </c>
      <c r="C29" s="91" t="s">
        <v>152</v>
      </c>
      <c r="D29" s="95" t="s">
        <v>512</v>
      </c>
      <c r="E29" s="92">
        <v>0.91</v>
      </c>
      <c r="F29" s="89"/>
      <c r="G29" s="93">
        <f>E29*F29</f>
        <v>0</v>
      </c>
      <c r="H29" s="114"/>
    </row>
    <row r="30" spans="1:8" ht="51">
      <c r="A30" s="95" t="s">
        <v>45</v>
      </c>
      <c r="B30" s="132" t="s">
        <v>532</v>
      </c>
      <c r="C30" s="91" t="s">
        <v>153</v>
      </c>
      <c r="D30" s="95" t="s">
        <v>512</v>
      </c>
      <c r="E30" s="92">
        <v>6.72</v>
      </c>
      <c r="F30" s="89"/>
      <c r="G30" s="93">
        <f>E30*F30</f>
        <v>0</v>
      </c>
      <c r="H30" s="114"/>
    </row>
    <row r="31" spans="1:8" ht="16.5">
      <c r="A31" s="85" t="s">
        <v>82</v>
      </c>
      <c r="B31" s="85"/>
      <c r="C31" s="86" t="s">
        <v>96</v>
      </c>
      <c r="D31" s="95"/>
      <c r="E31" s="92"/>
      <c r="F31" s="89"/>
      <c r="G31" s="84">
        <f>SUM(G32:G32)</f>
        <v>0</v>
      </c>
      <c r="H31" s="114"/>
    </row>
    <row r="32" spans="1:8" ht="29.25">
      <c r="A32" s="96" t="s">
        <v>93</v>
      </c>
      <c r="B32" s="132" t="s">
        <v>530</v>
      </c>
      <c r="C32" s="91" t="s">
        <v>528</v>
      </c>
      <c r="D32" s="95" t="s">
        <v>516</v>
      </c>
      <c r="E32" s="92">
        <v>31.9</v>
      </c>
      <c r="F32" s="89"/>
      <c r="G32" s="93">
        <f>E32*F32</f>
        <v>0</v>
      </c>
      <c r="H32" s="114"/>
    </row>
    <row r="33" spans="1:8" ht="16.5">
      <c r="A33" s="53">
        <v>3</v>
      </c>
      <c r="B33" s="131"/>
      <c r="C33" s="105" t="s">
        <v>98</v>
      </c>
      <c r="D33" s="92"/>
      <c r="E33" s="92"/>
      <c r="F33" s="89"/>
      <c r="G33" s="84">
        <f>SUM(G34:G35)</f>
        <v>0</v>
      </c>
      <c r="H33" s="114"/>
    </row>
    <row r="34" spans="1:8" ht="82.5">
      <c r="A34" s="95" t="s">
        <v>97</v>
      </c>
      <c r="B34" s="132" t="s">
        <v>530</v>
      </c>
      <c r="C34" s="97" t="s">
        <v>154</v>
      </c>
      <c r="D34" s="92" t="s">
        <v>29</v>
      </c>
      <c r="E34" s="92">
        <v>4</v>
      </c>
      <c r="F34" s="89"/>
      <c r="G34" s="93">
        <f>E34*F34</f>
        <v>0</v>
      </c>
      <c r="H34" s="114"/>
    </row>
    <row r="35" spans="1:8" ht="66">
      <c r="A35" s="95" t="s">
        <v>115</v>
      </c>
      <c r="B35" s="132" t="s">
        <v>530</v>
      </c>
      <c r="C35" s="97" t="s">
        <v>155</v>
      </c>
      <c r="D35" s="92" t="s">
        <v>29</v>
      </c>
      <c r="E35" s="92">
        <v>1</v>
      </c>
      <c r="F35" s="89"/>
      <c r="G35" s="93">
        <f>E35*F35</f>
        <v>0</v>
      </c>
      <c r="H35" s="114"/>
    </row>
    <row r="36" spans="1:8" ht="16.5">
      <c r="A36" s="53" t="s">
        <v>156</v>
      </c>
      <c r="B36" s="131"/>
      <c r="C36" s="105" t="s">
        <v>157</v>
      </c>
      <c r="D36" s="53"/>
      <c r="E36" s="83"/>
      <c r="F36" s="89"/>
      <c r="G36" s="84">
        <f>G37</f>
        <v>0</v>
      </c>
      <c r="H36" s="114"/>
    </row>
    <row r="37" spans="1:8" ht="66">
      <c r="A37" s="95">
        <v>1</v>
      </c>
      <c r="B37" s="132" t="s">
        <v>530</v>
      </c>
      <c r="C37" s="91" t="s">
        <v>158</v>
      </c>
      <c r="D37" s="95" t="s">
        <v>30</v>
      </c>
      <c r="E37" s="89">
        <v>1</v>
      </c>
      <c r="F37" s="89"/>
      <c r="G37" s="93">
        <f>E37*F37</f>
        <v>0</v>
      </c>
      <c r="H37" s="114"/>
    </row>
    <row r="38" spans="1:8" ht="16.5">
      <c r="A38" s="53" t="s">
        <v>116</v>
      </c>
      <c r="B38" s="53"/>
      <c r="C38" s="122" t="s">
        <v>159</v>
      </c>
      <c r="D38" s="53"/>
      <c r="E38" s="83"/>
      <c r="F38" s="89"/>
      <c r="G38" s="84">
        <f>G10+G15+G17+G21+G23+G27+G33+G36+G31</f>
        <v>0</v>
      </c>
      <c r="H38" s="114"/>
    </row>
    <row r="39" spans="1:8" ht="16.5">
      <c r="A39" s="376" t="s">
        <v>136</v>
      </c>
      <c r="B39" s="377"/>
      <c r="C39" s="377"/>
      <c r="D39" s="377"/>
      <c r="E39" s="377"/>
      <c r="F39" s="377"/>
      <c r="G39" s="378"/>
      <c r="H39" s="114"/>
    </row>
    <row r="40" spans="1:8" ht="16.5">
      <c r="A40" s="85" t="s">
        <v>78</v>
      </c>
      <c r="B40" s="85"/>
      <c r="C40" s="115" t="s">
        <v>79</v>
      </c>
      <c r="D40" s="116"/>
      <c r="E40" s="117"/>
      <c r="F40" s="89"/>
      <c r="G40" s="84">
        <f>SUM(G41:G42)</f>
        <v>0</v>
      </c>
      <c r="H40" s="114"/>
    </row>
    <row r="41" spans="1:8" ht="66">
      <c r="A41" s="87">
        <v>1</v>
      </c>
      <c r="B41" s="132" t="s">
        <v>533</v>
      </c>
      <c r="C41" s="106" t="s">
        <v>160</v>
      </c>
      <c r="D41" s="123" t="s">
        <v>30</v>
      </c>
      <c r="E41" s="92">
        <v>1</v>
      </c>
      <c r="F41" s="89"/>
      <c r="G41" s="93">
        <f>E41*F41</f>
        <v>0</v>
      </c>
      <c r="H41" s="114"/>
    </row>
    <row r="42" spans="1:8" ht="66">
      <c r="A42" s="87">
        <v>2</v>
      </c>
      <c r="B42" s="132" t="s">
        <v>533</v>
      </c>
      <c r="C42" s="97" t="s">
        <v>161</v>
      </c>
      <c r="D42" s="123" t="s">
        <v>30</v>
      </c>
      <c r="E42" s="92">
        <v>1</v>
      </c>
      <c r="F42" s="92"/>
      <c r="G42" s="124">
        <f>E42*F42</f>
        <v>0</v>
      </c>
      <c r="H42" s="114"/>
    </row>
    <row r="43" spans="1:8" ht="16.5">
      <c r="A43" s="53" t="s">
        <v>86</v>
      </c>
      <c r="B43" s="131"/>
      <c r="C43" s="86" t="s">
        <v>162</v>
      </c>
      <c r="D43" s="94"/>
      <c r="E43" s="92"/>
      <c r="F43" s="89"/>
      <c r="G43" s="84"/>
      <c r="H43" s="114"/>
    </row>
    <row r="44" spans="1:8" ht="16.5">
      <c r="A44" s="53">
        <v>1</v>
      </c>
      <c r="B44" s="131"/>
      <c r="C44" s="86" t="s">
        <v>88</v>
      </c>
      <c r="D44" s="94"/>
      <c r="E44" s="92"/>
      <c r="F44" s="89"/>
      <c r="G44" s="84">
        <f>SUM(G45:G45)</f>
        <v>0</v>
      </c>
      <c r="H44" s="114"/>
    </row>
    <row r="45" spans="1:8" ht="25.5">
      <c r="A45" s="96" t="s">
        <v>89</v>
      </c>
      <c r="B45" s="132" t="s">
        <v>531</v>
      </c>
      <c r="C45" s="91" t="s">
        <v>90</v>
      </c>
      <c r="D45" s="95" t="s">
        <v>9</v>
      </c>
      <c r="E45" s="92">
        <v>2</v>
      </c>
      <c r="F45" s="89"/>
      <c r="G45" s="93">
        <f>E45*F45</f>
        <v>0</v>
      </c>
      <c r="H45" s="114"/>
    </row>
    <row r="46" spans="1:8" ht="16.5">
      <c r="A46" s="85" t="s">
        <v>82</v>
      </c>
      <c r="B46" s="85"/>
      <c r="C46" s="86" t="s">
        <v>24</v>
      </c>
      <c r="D46" s="99"/>
      <c r="E46" s="100"/>
      <c r="F46" s="89"/>
      <c r="G46" s="84">
        <f>SUM(G47:G49)</f>
        <v>0</v>
      </c>
      <c r="H46" s="114"/>
    </row>
    <row r="47" spans="1:8" ht="51">
      <c r="A47" s="96" t="s">
        <v>93</v>
      </c>
      <c r="B47" s="132" t="s">
        <v>534</v>
      </c>
      <c r="C47" s="125" t="s">
        <v>139</v>
      </c>
      <c r="D47" s="95" t="s">
        <v>512</v>
      </c>
      <c r="E47" s="89">
        <v>3</v>
      </c>
      <c r="F47" s="89"/>
      <c r="G47" s="93">
        <f>E47*F47</f>
        <v>0</v>
      </c>
      <c r="H47" s="114"/>
    </row>
    <row r="48" spans="1:8" ht="51">
      <c r="A48" s="96" t="s">
        <v>94</v>
      </c>
      <c r="B48" s="132" t="s">
        <v>534</v>
      </c>
      <c r="C48" s="91" t="s">
        <v>140</v>
      </c>
      <c r="D48" s="95" t="s">
        <v>512</v>
      </c>
      <c r="E48" s="89">
        <v>0.6</v>
      </c>
      <c r="F48" s="89"/>
      <c r="G48" s="93">
        <f>E48*F48</f>
        <v>0</v>
      </c>
      <c r="H48" s="114"/>
    </row>
    <row r="49" spans="1:8" ht="51">
      <c r="A49" s="96" t="s">
        <v>95</v>
      </c>
      <c r="B49" s="132" t="s">
        <v>534</v>
      </c>
      <c r="C49" s="91" t="s">
        <v>141</v>
      </c>
      <c r="D49" s="95" t="s">
        <v>512</v>
      </c>
      <c r="E49" s="89">
        <v>4.46</v>
      </c>
      <c r="F49" s="89"/>
      <c r="G49" s="93">
        <f>E49*F49</f>
        <v>0</v>
      </c>
      <c r="H49" s="114"/>
    </row>
    <row r="50" spans="1:8" ht="16.5">
      <c r="A50" s="85" t="s">
        <v>84</v>
      </c>
      <c r="B50" s="85"/>
      <c r="C50" s="86" t="s">
        <v>96</v>
      </c>
      <c r="D50" s="95"/>
      <c r="E50" s="92"/>
      <c r="F50" s="126"/>
      <c r="G50" s="84">
        <f>SUM(G51:G51)</f>
        <v>0</v>
      </c>
      <c r="H50" s="114"/>
    </row>
    <row r="51" spans="1:8" ht="33">
      <c r="A51" s="96" t="s">
        <v>97</v>
      </c>
      <c r="B51" s="132" t="s">
        <v>533</v>
      </c>
      <c r="C51" s="91" t="s">
        <v>163</v>
      </c>
      <c r="D51" s="95" t="s">
        <v>516</v>
      </c>
      <c r="E51" s="92">
        <v>12</v>
      </c>
      <c r="F51" s="89"/>
      <c r="G51" s="93">
        <f>E51*F51</f>
        <v>0</v>
      </c>
      <c r="H51" s="114"/>
    </row>
    <row r="52" spans="1:8" ht="16.5">
      <c r="A52" s="85" t="s">
        <v>85</v>
      </c>
      <c r="B52" s="85"/>
      <c r="C52" s="115" t="s">
        <v>98</v>
      </c>
      <c r="D52" s="123"/>
      <c r="E52" s="127"/>
      <c r="F52" s="89"/>
      <c r="G52" s="84">
        <f>SUM(G53:G55)</f>
        <v>0</v>
      </c>
      <c r="H52" s="114"/>
    </row>
    <row r="53" spans="1:8" ht="49.5">
      <c r="A53" s="95" t="s">
        <v>99</v>
      </c>
      <c r="B53" s="132" t="s">
        <v>533</v>
      </c>
      <c r="C53" s="106" t="s">
        <v>164</v>
      </c>
      <c r="D53" s="123" t="s">
        <v>30</v>
      </c>
      <c r="E53" s="92">
        <v>1</v>
      </c>
      <c r="F53" s="89"/>
      <c r="G53" s="93">
        <f>E53*F53</f>
        <v>0</v>
      </c>
      <c r="H53" s="114"/>
    </row>
    <row r="54" spans="1:8" ht="33">
      <c r="A54" s="95" t="s">
        <v>100</v>
      </c>
      <c r="B54" s="132" t="s">
        <v>533</v>
      </c>
      <c r="C54" s="128" t="s">
        <v>165</v>
      </c>
      <c r="D54" s="127" t="s">
        <v>30</v>
      </c>
      <c r="E54" s="92">
        <v>1</v>
      </c>
      <c r="F54" s="89"/>
      <c r="G54" s="93">
        <f>E54*F54</f>
        <v>0</v>
      </c>
      <c r="H54" s="114"/>
    </row>
    <row r="55" spans="1:8" ht="66">
      <c r="A55" s="95" t="s">
        <v>102</v>
      </c>
      <c r="B55" s="132" t="s">
        <v>533</v>
      </c>
      <c r="C55" s="98" t="s">
        <v>166</v>
      </c>
      <c r="D55" s="92" t="s">
        <v>27</v>
      </c>
      <c r="E55" s="129">
        <v>1</v>
      </c>
      <c r="F55" s="89"/>
      <c r="G55" s="93">
        <f>E55*F55</f>
        <v>0</v>
      </c>
      <c r="H55" s="114"/>
    </row>
    <row r="56" spans="1:8" ht="16.5">
      <c r="A56" s="53" t="s">
        <v>108</v>
      </c>
      <c r="B56" s="131"/>
      <c r="C56" s="86" t="s">
        <v>157</v>
      </c>
      <c r="D56" s="53"/>
      <c r="E56" s="83"/>
      <c r="F56" s="89"/>
      <c r="G56" s="84">
        <f>SUM(G57:G57)</f>
        <v>0</v>
      </c>
      <c r="H56" s="114"/>
    </row>
    <row r="57" spans="1:8" ht="33">
      <c r="A57" s="87">
        <v>1</v>
      </c>
      <c r="B57" s="132" t="s">
        <v>533</v>
      </c>
      <c r="C57" s="97" t="s">
        <v>167</v>
      </c>
      <c r="D57" s="123" t="s">
        <v>30</v>
      </c>
      <c r="E57" s="92">
        <v>6</v>
      </c>
      <c r="F57" s="92"/>
      <c r="G57" s="124">
        <f>E57*F57</f>
        <v>0</v>
      </c>
      <c r="H57" s="114"/>
    </row>
    <row r="58" spans="1:8" ht="16.5">
      <c r="A58" s="53" t="s">
        <v>116</v>
      </c>
      <c r="B58" s="53"/>
      <c r="C58" s="122" t="s">
        <v>159</v>
      </c>
      <c r="D58" s="53"/>
      <c r="E58" s="53"/>
      <c r="F58" s="89"/>
      <c r="G58" s="84">
        <f>G40+G44+G46+G50+G52+G56</f>
        <v>0</v>
      </c>
      <c r="H58" s="114"/>
    </row>
    <row r="59" spans="1:8" ht="16.5" customHeight="1">
      <c r="A59" s="376" t="s">
        <v>168</v>
      </c>
      <c r="B59" s="377"/>
      <c r="C59" s="377"/>
      <c r="D59" s="377"/>
      <c r="E59" s="377"/>
      <c r="F59" s="377"/>
      <c r="G59" s="378"/>
      <c r="H59" s="114"/>
    </row>
    <row r="60" spans="1:8" ht="16.5">
      <c r="A60" s="85" t="s">
        <v>78</v>
      </c>
      <c r="B60" s="85"/>
      <c r="C60" s="115" t="s">
        <v>79</v>
      </c>
      <c r="D60" s="116"/>
      <c r="E60" s="117"/>
      <c r="F60" s="89"/>
      <c r="G60" s="84">
        <f>SUM(G61)</f>
        <v>0</v>
      </c>
      <c r="H60" s="114"/>
    </row>
    <row r="61" spans="1:8" ht="42">
      <c r="A61" s="87">
        <v>1</v>
      </c>
      <c r="B61" s="132" t="s">
        <v>533</v>
      </c>
      <c r="C61" s="97" t="s">
        <v>529</v>
      </c>
      <c r="D61" s="123" t="s">
        <v>30</v>
      </c>
      <c r="E61" s="92">
        <v>4</v>
      </c>
      <c r="F61" s="92"/>
      <c r="G61" s="93">
        <f>E61*F61</f>
        <v>0</v>
      </c>
      <c r="H61" s="114"/>
    </row>
    <row r="62" spans="1:8" ht="16.5">
      <c r="A62" s="53" t="s">
        <v>86</v>
      </c>
      <c r="B62" s="131"/>
      <c r="C62" s="115" t="s">
        <v>157</v>
      </c>
      <c r="D62" s="53"/>
      <c r="E62" s="83"/>
      <c r="F62" s="89"/>
      <c r="G62" s="84">
        <f>SUM(G63:G64)</f>
        <v>0</v>
      </c>
      <c r="H62" s="114"/>
    </row>
    <row r="63" spans="1:8" ht="33">
      <c r="A63" s="87">
        <v>1</v>
      </c>
      <c r="B63" s="132" t="s">
        <v>533</v>
      </c>
      <c r="C63" s="97" t="s">
        <v>169</v>
      </c>
      <c r="D63" s="123" t="s">
        <v>30</v>
      </c>
      <c r="E63" s="92">
        <v>4</v>
      </c>
      <c r="F63" s="92"/>
      <c r="G63" s="124">
        <f>E63*F63</f>
        <v>0</v>
      </c>
      <c r="H63" s="114"/>
    </row>
    <row r="64" spans="1:8" ht="33">
      <c r="A64" s="87">
        <v>2</v>
      </c>
      <c r="B64" s="132" t="s">
        <v>533</v>
      </c>
      <c r="C64" s="97" t="s">
        <v>167</v>
      </c>
      <c r="D64" s="123" t="s">
        <v>30</v>
      </c>
      <c r="E64" s="92">
        <v>6</v>
      </c>
      <c r="F64" s="92"/>
      <c r="G64" s="124">
        <f>E64*F64</f>
        <v>0</v>
      </c>
      <c r="H64" s="114"/>
    </row>
    <row r="65" spans="1:8" ht="16.5">
      <c r="A65" s="53" t="s">
        <v>116</v>
      </c>
      <c r="B65" s="53"/>
      <c r="C65" s="122" t="s">
        <v>159</v>
      </c>
      <c r="D65" s="53"/>
      <c r="E65" s="53"/>
      <c r="F65" s="89"/>
      <c r="G65" s="84">
        <f>G60+G62</f>
        <v>0</v>
      </c>
      <c r="H65" s="114"/>
    </row>
    <row r="66" spans="1:8" ht="16.5" customHeight="1">
      <c r="A66" s="372" t="s">
        <v>535</v>
      </c>
      <c r="B66" s="373"/>
      <c r="C66" s="373"/>
      <c r="D66" s="373"/>
      <c r="E66" s="373"/>
      <c r="F66" s="374"/>
      <c r="G66" s="375"/>
      <c r="H66" s="114"/>
    </row>
    <row r="67" spans="1:8" ht="28.5">
      <c r="A67" s="133">
        <v>1</v>
      </c>
      <c r="B67" s="132" t="s">
        <v>530</v>
      </c>
      <c r="C67" s="134" t="s">
        <v>536</v>
      </c>
      <c r="D67" s="135" t="s">
        <v>29</v>
      </c>
      <c r="E67" s="136">
        <v>1</v>
      </c>
      <c r="F67" s="136"/>
      <c r="G67" s="133">
        <f>F67*E67</f>
        <v>0</v>
      </c>
    </row>
    <row r="68" spans="1:8">
      <c r="A68" s="137" t="s">
        <v>116</v>
      </c>
      <c r="B68" s="137"/>
      <c r="C68" s="138" t="s">
        <v>159</v>
      </c>
      <c r="D68" s="137"/>
      <c r="E68" s="137"/>
      <c r="F68" s="139"/>
      <c r="G68" s="140">
        <f>G67</f>
        <v>0</v>
      </c>
    </row>
    <row r="69" spans="1:8">
      <c r="A69" s="372" t="s">
        <v>537</v>
      </c>
      <c r="B69" s="373"/>
      <c r="C69" s="373"/>
      <c r="D69" s="373"/>
      <c r="E69" s="373"/>
      <c r="F69" s="374"/>
      <c r="G69" s="375"/>
    </row>
    <row r="70" spans="1:8" ht="28.5">
      <c r="A70" s="133">
        <v>1</v>
      </c>
      <c r="B70" s="132" t="s">
        <v>530</v>
      </c>
      <c r="C70" s="134" t="s">
        <v>538</v>
      </c>
      <c r="D70" s="135" t="s">
        <v>29</v>
      </c>
      <c r="E70" s="136">
        <v>2</v>
      </c>
      <c r="F70" s="136"/>
      <c r="G70" s="133">
        <f>F70*E70</f>
        <v>0</v>
      </c>
    </row>
    <row r="71" spans="1:8">
      <c r="A71" s="137" t="s">
        <v>116</v>
      </c>
      <c r="B71" s="137"/>
      <c r="C71" s="138" t="s">
        <v>159</v>
      </c>
      <c r="D71" s="137"/>
      <c r="E71" s="137"/>
      <c r="F71" s="139"/>
      <c r="G71" s="140">
        <f>G70</f>
        <v>0</v>
      </c>
    </row>
    <row r="72" spans="1:8" ht="24" customHeight="1">
      <c r="A72" s="110" t="s">
        <v>116</v>
      </c>
      <c r="B72" s="110"/>
      <c r="C72" s="130" t="s">
        <v>586</v>
      </c>
      <c r="D72" s="110"/>
      <c r="E72" s="110"/>
      <c r="F72" s="112"/>
      <c r="G72" s="113">
        <f>G58+G65+G38+G68+G71</f>
        <v>0</v>
      </c>
    </row>
  </sheetData>
  <mergeCells count="13">
    <mergeCell ref="A1:H1"/>
    <mergeCell ref="A2:H2"/>
    <mergeCell ref="A4:H4"/>
    <mergeCell ref="A5:G5"/>
    <mergeCell ref="A6:A7"/>
    <mergeCell ref="C6:C7"/>
    <mergeCell ref="D6:E6"/>
    <mergeCell ref="B6:B7"/>
    <mergeCell ref="A66:G66"/>
    <mergeCell ref="A69:G69"/>
    <mergeCell ref="A9:G9"/>
    <mergeCell ref="A39:G39"/>
    <mergeCell ref="A59:G59"/>
  </mergeCells>
  <conditionalFormatting sqref="G1:G1048576">
    <cfRule type="cellIs" dxfId="7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>&amp;R&amp;"Arial Narrow,Pogrubiony"KOSZTORYS ŚLEPY NR 4</oddHeader>
  </headerFooter>
  <rowBreaks count="1" manualBreakCount="1">
    <brk id="49" max="6" man="1"/>
  </rowBreaks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H25"/>
  <sheetViews>
    <sheetView zoomScale="145" zoomScaleNormal="145" workbookViewId="0">
      <selection activeCell="C12" sqref="C12"/>
    </sheetView>
  </sheetViews>
  <sheetFormatPr defaultColWidth="3.5" defaultRowHeight="12.75"/>
  <cols>
    <col min="1" max="1" width="3.5" style="12"/>
    <col min="2" max="2" width="7.625" style="6" customWidth="1"/>
    <col min="3" max="3" width="38.875" style="11" customWidth="1"/>
    <col min="4" max="4" width="5.375" style="12" customWidth="1"/>
    <col min="5" max="5" width="6.875" style="294" customWidth="1"/>
    <col min="6" max="6" width="9.375" style="294" customWidth="1"/>
    <col min="7" max="7" width="8.25" style="5" customWidth="1"/>
    <col min="8" max="8" width="3.5" style="5"/>
    <col min="9" max="16384" width="3.5" style="6"/>
  </cols>
  <sheetData>
    <row r="1" spans="1:8" ht="15.75">
      <c r="A1" s="367"/>
      <c r="B1" s="367"/>
      <c r="C1" s="367"/>
      <c r="D1" s="367"/>
      <c r="E1" s="367"/>
      <c r="F1" s="367"/>
      <c r="G1" s="367"/>
    </row>
    <row r="2" spans="1:8" s="8" customFormat="1" ht="50.25" customHeight="1">
      <c r="A2" s="368" t="s">
        <v>47</v>
      </c>
      <c r="B2" s="369"/>
      <c r="C2" s="369"/>
      <c r="D2" s="369"/>
      <c r="E2" s="369"/>
      <c r="F2" s="369"/>
      <c r="G2" s="369"/>
      <c r="H2" s="7"/>
    </row>
    <row r="3" spans="1:8" s="8" customFormat="1" ht="15.75">
      <c r="C3" s="9"/>
      <c r="E3" s="297"/>
      <c r="F3" s="297"/>
      <c r="G3" s="7"/>
      <c r="H3" s="7"/>
    </row>
    <row r="4" spans="1:8">
      <c r="A4" s="386" t="s">
        <v>583</v>
      </c>
      <c r="B4" s="386"/>
      <c r="C4" s="386"/>
      <c r="D4" s="386"/>
      <c r="E4" s="386"/>
      <c r="F4" s="386"/>
      <c r="G4" s="386"/>
    </row>
    <row r="5" spans="1:8">
      <c r="A5" s="10"/>
    </row>
    <row r="6" spans="1:8" s="15" customFormat="1" ht="38.25">
      <c r="A6" s="387" t="s">
        <v>0</v>
      </c>
      <c r="B6" s="387" t="s">
        <v>48</v>
      </c>
      <c r="C6" s="387" t="s">
        <v>49</v>
      </c>
      <c r="D6" s="380" t="s">
        <v>50</v>
      </c>
      <c r="E6" s="382"/>
      <c r="F6" s="189" t="s">
        <v>578</v>
      </c>
      <c r="G6" s="189" t="s">
        <v>579</v>
      </c>
      <c r="H6" s="14"/>
    </row>
    <row r="7" spans="1:8" s="15" customFormat="1">
      <c r="A7" s="388"/>
      <c r="B7" s="388"/>
      <c r="C7" s="388"/>
      <c r="D7" s="16" t="s">
        <v>52</v>
      </c>
      <c r="E7" s="149" t="s">
        <v>2</v>
      </c>
      <c r="F7" s="190" t="s">
        <v>53</v>
      </c>
      <c r="G7" s="190" t="s">
        <v>53</v>
      </c>
      <c r="H7" s="14"/>
    </row>
    <row r="8" spans="1:8" s="15" customFormat="1">
      <c r="A8" s="17">
        <v>1</v>
      </c>
      <c r="B8" s="18">
        <v>2</v>
      </c>
      <c r="C8" s="18">
        <v>3</v>
      </c>
      <c r="D8" s="16">
        <v>4</v>
      </c>
      <c r="E8" s="19">
        <v>5</v>
      </c>
      <c r="F8" s="19">
        <v>6</v>
      </c>
      <c r="G8" s="19">
        <v>7</v>
      </c>
      <c r="H8" s="14"/>
    </row>
    <row r="9" spans="1:8" s="15" customFormat="1">
      <c r="A9" s="198" t="s">
        <v>54</v>
      </c>
      <c r="B9" s="383" t="s">
        <v>55</v>
      </c>
      <c r="C9" s="383"/>
      <c r="D9" s="194"/>
      <c r="E9" s="195"/>
      <c r="F9" s="195"/>
      <c r="G9" s="195"/>
      <c r="H9" s="14"/>
    </row>
    <row r="10" spans="1:8" s="15" customFormat="1" ht="12.95" customHeight="1">
      <c r="A10" s="20" t="s">
        <v>3</v>
      </c>
      <c r="B10" s="384" t="s">
        <v>56</v>
      </c>
      <c r="C10" s="385"/>
      <c r="D10" s="16"/>
      <c r="E10" s="149"/>
      <c r="F10" s="149"/>
      <c r="G10" s="13"/>
      <c r="H10" s="14"/>
    </row>
    <row r="11" spans="1:8" s="15" customFormat="1" ht="25.5">
      <c r="A11" s="21">
        <v>1</v>
      </c>
      <c r="B11" s="173" t="s">
        <v>57</v>
      </c>
      <c r="C11" s="174" t="s">
        <v>598</v>
      </c>
      <c r="D11" s="172" t="s">
        <v>26</v>
      </c>
      <c r="E11" s="298">
        <v>18.88</v>
      </c>
      <c r="F11" s="345"/>
      <c r="G11" s="160">
        <f>E11*F11</f>
        <v>0</v>
      </c>
      <c r="H11" s="14"/>
    </row>
    <row r="12" spans="1:8" s="15" customFormat="1" ht="25.5">
      <c r="A12" s="163">
        <v>2</v>
      </c>
      <c r="B12" s="173" t="s">
        <v>57</v>
      </c>
      <c r="C12" s="174" t="s">
        <v>58</v>
      </c>
      <c r="D12" s="172" t="s">
        <v>26</v>
      </c>
      <c r="E12" s="298">
        <v>18.420000000000002</v>
      </c>
      <c r="F12" s="345"/>
      <c r="G12" s="160">
        <f t="shared" ref="G12:G17" si="0">E12*F12</f>
        <v>0</v>
      </c>
      <c r="H12" s="14"/>
    </row>
    <row r="13" spans="1:8" s="15" customFormat="1" ht="25.5">
      <c r="A13" s="21">
        <v>3</v>
      </c>
      <c r="B13" s="173" t="s">
        <v>57</v>
      </c>
      <c r="C13" s="174" t="s">
        <v>599</v>
      </c>
      <c r="D13" s="172" t="s">
        <v>26</v>
      </c>
      <c r="E13" s="298">
        <v>15.76</v>
      </c>
      <c r="F13" s="345"/>
      <c r="G13" s="160">
        <f t="shared" si="0"/>
        <v>0</v>
      </c>
      <c r="H13" s="14"/>
    </row>
    <row r="14" spans="1:8" s="15" customFormat="1" ht="25.5">
      <c r="A14" s="163">
        <v>4</v>
      </c>
      <c r="B14" s="173" t="s">
        <v>57</v>
      </c>
      <c r="C14" s="174" t="s">
        <v>59</v>
      </c>
      <c r="D14" s="172" t="s">
        <v>26</v>
      </c>
      <c r="E14" s="298">
        <v>15.34</v>
      </c>
      <c r="F14" s="345"/>
      <c r="G14" s="160">
        <f t="shared" si="0"/>
        <v>0</v>
      </c>
      <c r="H14" s="14"/>
    </row>
    <row r="15" spans="1:8" s="15" customFormat="1" ht="25.5" customHeight="1">
      <c r="A15" s="21">
        <v>5</v>
      </c>
      <c r="B15" s="173" t="s">
        <v>57</v>
      </c>
      <c r="C15" s="174" t="s">
        <v>600</v>
      </c>
      <c r="D15" s="172" t="s">
        <v>26</v>
      </c>
      <c r="E15" s="298">
        <v>3.12</v>
      </c>
      <c r="F15" s="345"/>
      <c r="G15" s="160">
        <f t="shared" si="0"/>
        <v>0</v>
      </c>
      <c r="H15" s="14"/>
    </row>
    <row r="16" spans="1:8" s="15" customFormat="1" ht="25.5" customHeight="1">
      <c r="A16" s="163">
        <v>6</v>
      </c>
      <c r="B16" s="173" t="s">
        <v>57</v>
      </c>
      <c r="C16" s="174" t="s">
        <v>60</v>
      </c>
      <c r="D16" s="172" t="s">
        <v>26</v>
      </c>
      <c r="E16" s="298">
        <v>3.08</v>
      </c>
      <c r="F16" s="345"/>
      <c r="G16" s="160">
        <f t="shared" si="0"/>
        <v>0</v>
      </c>
      <c r="H16" s="14"/>
    </row>
    <row r="17" spans="1:8" s="15" customFormat="1" ht="25.5" customHeight="1">
      <c r="A17" s="163">
        <v>7</v>
      </c>
      <c r="B17" s="173" t="s">
        <v>57</v>
      </c>
      <c r="C17" s="174" t="s">
        <v>601</v>
      </c>
      <c r="D17" s="172" t="s">
        <v>26</v>
      </c>
      <c r="E17" s="298">
        <v>20.57</v>
      </c>
      <c r="F17" s="345"/>
      <c r="G17" s="160">
        <f t="shared" si="0"/>
        <v>0</v>
      </c>
      <c r="H17" s="14"/>
    </row>
    <row r="18" spans="1:8" s="15" customFormat="1">
      <c r="A18" s="22" t="s">
        <v>61</v>
      </c>
      <c r="B18" s="23" t="s">
        <v>62</v>
      </c>
      <c r="C18" s="24"/>
      <c r="D18" s="22"/>
      <c r="E18" s="299"/>
      <c r="F18" s="160"/>
      <c r="G18" s="160"/>
      <c r="H18" s="14"/>
    </row>
    <row r="19" spans="1:8" s="15" customFormat="1">
      <c r="A19" s="21">
        <f>A17+1</f>
        <v>8</v>
      </c>
      <c r="B19" s="173" t="s">
        <v>63</v>
      </c>
      <c r="C19" s="174" t="s">
        <v>64</v>
      </c>
      <c r="D19" s="172" t="s">
        <v>9</v>
      </c>
      <c r="E19" s="298">
        <v>24</v>
      </c>
      <c r="F19" s="345"/>
      <c r="G19" s="160">
        <f t="shared" ref="G19:G24" si="1">E19*F19</f>
        <v>0</v>
      </c>
      <c r="H19" s="14"/>
    </row>
    <row r="20" spans="1:8">
      <c r="A20" s="21">
        <f>A19+1</f>
        <v>9</v>
      </c>
      <c r="B20" s="173" t="s">
        <v>63</v>
      </c>
      <c r="C20" s="174" t="s">
        <v>65</v>
      </c>
      <c r="D20" s="172" t="s">
        <v>9</v>
      </c>
      <c r="E20" s="298">
        <v>50</v>
      </c>
      <c r="F20" s="298"/>
      <c r="G20" s="160">
        <f t="shared" si="1"/>
        <v>0</v>
      </c>
    </row>
    <row r="21" spans="1:8">
      <c r="A21" s="163">
        <f t="shared" ref="A21:A24" si="2">A20+1</f>
        <v>10</v>
      </c>
      <c r="B21" s="173" t="s">
        <v>63</v>
      </c>
      <c r="C21" s="174" t="s">
        <v>66</v>
      </c>
      <c r="D21" s="172" t="s">
        <v>9</v>
      </c>
      <c r="E21" s="298">
        <v>100</v>
      </c>
      <c r="F21" s="298"/>
      <c r="G21" s="160">
        <f t="shared" si="1"/>
        <v>0</v>
      </c>
    </row>
    <row r="22" spans="1:8" s="27" customFormat="1" ht="38.25">
      <c r="A22" s="163">
        <f t="shared" si="2"/>
        <v>11</v>
      </c>
      <c r="B22" s="173" t="s">
        <v>63</v>
      </c>
      <c r="C22" s="174" t="s">
        <v>67</v>
      </c>
      <c r="D22" s="172" t="s">
        <v>29</v>
      </c>
      <c r="E22" s="298">
        <v>6</v>
      </c>
      <c r="F22" s="298"/>
      <c r="G22" s="160">
        <f t="shared" si="1"/>
        <v>0</v>
      </c>
      <c r="H22" s="26"/>
    </row>
    <row r="23" spans="1:8">
      <c r="A23" s="163">
        <f t="shared" si="2"/>
        <v>12</v>
      </c>
      <c r="B23" s="173" t="s">
        <v>63</v>
      </c>
      <c r="C23" s="174" t="s">
        <v>68</v>
      </c>
      <c r="D23" s="172" t="s">
        <v>9</v>
      </c>
      <c r="E23" s="298">
        <v>110</v>
      </c>
      <c r="F23" s="298"/>
      <c r="G23" s="160">
        <f t="shared" si="1"/>
        <v>0</v>
      </c>
    </row>
    <row r="24" spans="1:8">
      <c r="A24" s="163">
        <f t="shared" si="2"/>
        <v>13</v>
      </c>
      <c r="B24" s="173" t="s">
        <v>63</v>
      </c>
      <c r="C24" s="174" t="s">
        <v>602</v>
      </c>
      <c r="D24" s="172" t="s">
        <v>69</v>
      </c>
      <c r="E24" s="298">
        <v>3</v>
      </c>
      <c r="F24" s="298"/>
      <c r="G24" s="285">
        <f t="shared" si="1"/>
        <v>0</v>
      </c>
    </row>
    <row r="25" spans="1:8" s="27" customFormat="1" ht="26.25" customHeight="1">
      <c r="A25" s="380" t="s">
        <v>584</v>
      </c>
      <c r="B25" s="381"/>
      <c r="C25" s="382"/>
      <c r="D25" s="22"/>
      <c r="E25" s="299"/>
      <c r="F25" s="299"/>
      <c r="G25" s="13">
        <f>SUM(G11:G24)</f>
        <v>0</v>
      </c>
      <c r="H25" s="26"/>
    </row>
  </sheetData>
  <mergeCells count="10">
    <mergeCell ref="A25:C25"/>
    <mergeCell ref="B9:C9"/>
    <mergeCell ref="B10:C10"/>
    <mergeCell ref="A1:G1"/>
    <mergeCell ref="A2:G2"/>
    <mergeCell ref="A4:G4"/>
    <mergeCell ref="A6:A7"/>
    <mergeCell ref="B6:B7"/>
    <mergeCell ref="C6:C7"/>
    <mergeCell ref="D6:E6"/>
  </mergeCells>
  <conditionalFormatting sqref="G1:G1048576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&amp;R&amp;"Arial Narrow,Pogrubiony"KOSZTORYS ŚLEPY NR 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H109"/>
  <sheetViews>
    <sheetView view="pageBreakPreview" topLeftCell="A37" zoomScale="85" zoomScaleNormal="175" zoomScaleSheetLayoutView="85" workbookViewId="0">
      <selection activeCell="C11" sqref="C11:C12"/>
    </sheetView>
  </sheetViews>
  <sheetFormatPr defaultColWidth="3.5" defaultRowHeight="12.75"/>
  <cols>
    <col min="1" max="1" width="4.5" style="12" bestFit="1" customWidth="1"/>
    <col min="2" max="2" width="10.125" style="6" customWidth="1"/>
    <col min="3" max="3" width="38.875" style="11" customWidth="1"/>
    <col min="4" max="4" width="5.375" style="12" customWidth="1"/>
    <col min="5" max="5" width="6.875" style="294" customWidth="1"/>
    <col min="6" max="6" width="9.375" style="294" customWidth="1"/>
    <col min="7" max="7" width="8.25" style="5" customWidth="1"/>
    <col min="8" max="8" width="3.5" style="5" customWidth="1"/>
    <col min="9" max="16384" width="3.5" style="6"/>
  </cols>
  <sheetData>
    <row r="1" spans="1:8" ht="15.75">
      <c r="A1" s="399"/>
      <c r="B1" s="399"/>
      <c r="C1" s="399"/>
      <c r="D1" s="399"/>
      <c r="E1" s="399"/>
      <c r="F1" s="399"/>
      <c r="G1" s="399"/>
    </row>
    <row r="2" spans="1:8" s="8" customFormat="1" ht="50.25" customHeight="1">
      <c r="A2" s="400" t="s">
        <v>47</v>
      </c>
      <c r="B2" s="401"/>
      <c r="C2" s="401"/>
      <c r="D2" s="401"/>
      <c r="E2" s="401"/>
      <c r="F2" s="401"/>
      <c r="G2" s="401"/>
      <c r="H2" s="7"/>
    </row>
    <row r="3" spans="1:8" s="8" customFormat="1" ht="15.75">
      <c r="A3" s="258"/>
      <c r="B3" s="258"/>
      <c r="C3" s="259"/>
      <c r="D3" s="258"/>
      <c r="E3" s="291"/>
      <c r="F3" s="291"/>
      <c r="G3" s="260"/>
      <c r="H3" s="7"/>
    </row>
    <row r="4" spans="1:8">
      <c r="A4" s="402" t="s">
        <v>315</v>
      </c>
      <c r="B4" s="402"/>
      <c r="C4" s="402"/>
      <c r="D4" s="402"/>
      <c r="E4" s="402"/>
      <c r="F4" s="402"/>
      <c r="G4" s="402"/>
    </row>
    <row r="5" spans="1:8">
      <c r="A5" s="261"/>
      <c r="B5" s="262"/>
      <c r="C5" s="263"/>
      <c r="D5" s="264"/>
      <c r="E5" s="292"/>
      <c r="F5" s="292"/>
      <c r="G5" s="265"/>
    </row>
    <row r="6" spans="1:8" s="15" customFormat="1" ht="38.25">
      <c r="A6" s="403" t="s">
        <v>0</v>
      </c>
      <c r="B6" s="403" t="s">
        <v>48</v>
      </c>
      <c r="C6" s="403" t="s">
        <v>49</v>
      </c>
      <c r="D6" s="405" t="s">
        <v>50</v>
      </c>
      <c r="E6" s="406"/>
      <c r="F6" s="266" t="s">
        <v>578</v>
      </c>
      <c r="G6" s="266" t="s">
        <v>579</v>
      </c>
      <c r="H6" s="14"/>
    </row>
    <row r="7" spans="1:8" s="15" customFormat="1">
      <c r="A7" s="404"/>
      <c r="B7" s="404"/>
      <c r="C7" s="404"/>
      <c r="D7" s="267" t="s">
        <v>52</v>
      </c>
      <c r="E7" s="268" t="s">
        <v>2</v>
      </c>
      <c r="F7" s="269" t="s">
        <v>53</v>
      </c>
      <c r="G7" s="269" t="s">
        <v>53</v>
      </c>
      <c r="H7" s="14"/>
    </row>
    <row r="8" spans="1:8" s="15" customFormat="1">
      <c r="A8" s="270">
        <v>1</v>
      </c>
      <c r="B8" s="271">
        <v>2</v>
      </c>
      <c r="C8" s="271">
        <v>3</v>
      </c>
      <c r="D8" s="267">
        <v>4</v>
      </c>
      <c r="E8" s="272">
        <v>5</v>
      </c>
      <c r="F8" s="272">
        <v>6</v>
      </c>
      <c r="G8" s="272">
        <v>7</v>
      </c>
      <c r="H8" s="14"/>
    </row>
    <row r="9" spans="1:8" s="15" customFormat="1">
      <c r="A9" s="273" t="s">
        <v>54</v>
      </c>
      <c r="B9" s="389" t="s">
        <v>316</v>
      </c>
      <c r="C9" s="389"/>
      <c r="D9" s="267"/>
      <c r="E9" s="268"/>
      <c r="F9" s="268"/>
      <c r="G9" s="268"/>
      <c r="H9" s="14"/>
    </row>
    <row r="10" spans="1:8" s="36" customFormat="1" ht="15" customHeight="1">
      <c r="A10" s="274" t="s">
        <v>215</v>
      </c>
      <c r="B10" s="390" t="s">
        <v>216</v>
      </c>
      <c r="C10" s="391"/>
      <c r="D10" s="391"/>
      <c r="E10" s="391"/>
      <c r="F10" s="391"/>
      <c r="G10" s="392"/>
      <c r="H10" s="35"/>
    </row>
    <row r="11" spans="1:8">
      <c r="A11" s="275">
        <v>1</v>
      </c>
      <c r="B11" s="393" t="s">
        <v>317</v>
      </c>
      <c r="C11" s="393" t="s">
        <v>318</v>
      </c>
      <c r="D11" s="393" t="s">
        <v>29</v>
      </c>
      <c r="E11" s="395">
        <v>7</v>
      </c>
      <c r="F11" s="395"/>
      <c r="G11" s="397">
        <f>E11*F11</f>
        <v>0</v>
      </c>
    </row>
    <row r="12" spans="1:8" s="27" customFormat="1">
      <c r="A12" s="276"/>
      <c r="B12" s="394"/>
      <c r="C12" s="394"/>
      <c r="D12" s="394"/>
      <c r="E12" s="396"/>
      <c r="F12" s="396"/>
      <c r="G12" s="398"/>
      <c r="H12" s="26"/>
    </row>
    <row r="13" spans="1:8" ht="25.5">
      <c r="A13" s="275">
        <v>2</v>
      </c>
      <c r="B13" s="393" t="s">
        <v>317</v>
      </c>
      <c r="C13" s="277" t="s">
        <v>318</v>
      </c>
      <c r="D13" s="393" t="s">
        <v>29</v>
      </c>
      <c r="E13" s="395">
        <v>4</v>
      </c>
      <c r="F13" s="395"/>
      <c r="G13" s="397">
        <f t="shared" ref="G13" si="0">E13*F13</f>
        <v>0</v>
      </c>
    </row>
    <row r="14" spans="1:8">
      <c r="A14" s="276"/>
      <c r="B14" s="394"/>
      <c r="C14" s="278" t="s">
        <v>319</v>
      </c>
      <c r="D14" s="394"/>
      <c r="E14" s="396"/>
      <c r="F14" s="396"/>
      <c r="G14" s="398"/>
    </row>
    <row r="15" spans="1:8">
      <c r="A15" s="275">
        <v>3</v>
      </c>
      <c r="B15" s="393" t="s">
        <v>317</v>
      </c>
      <c r="C15" s="393" t="s">
        <v>320</v>
      </c>
      <c r="D15" s="393" t="s">
        <v>7</v>
      </c>
      <c r="E15" s="395">
        <v>7</v>
      </c>
      <c r="F15" s="395"/>
      <c r="G15" s="397">
        <f t="shared" ref="G15" si="1">E15*F15</f>
        <v>0</v>
      </c>
    </row>
    <row r="16" spans="1:8">
      <c r="A16" s="276"/>
      <c r="B16" s="394"/>
      <c r="C16" s="394"/>
      <c r="D16" s="394"/>
      <c r="E16" s="396"/>
      <c r="F16" s="396"/>
      <c r="G16" s="398"/>
    </row>
    <row r="17" spans="1:7" ht="25.5">
      <c r="A17" s="275">
        <v>4</v>
      </c>
      <c r="B17" s="393" t="s">
        <v>317</v>
      </c>
      <c r="C17" s="277" t="s">
        <v>321</v>
      </c>
      <c r="D17" s="393" t="s">
        <v>7</v>
      </c>
      <c r="E17" s="395">
        <v>2</v>
      </c>
      <c r="F17" s="395"/>
      <c r="G17" s="397">
        <f t="shared" ref="G17" si="2">E17*F17</f>
        <v>0</v>
      </c>
    </row>
    <row r="18" spans="1:7">
      <c r="A18" s="276"/>
      <c r="B18" s="394"/>
      <c r="C18" s="278" t="s">
        <v>322</v>
      </c>
      <c r="D18" s="394"/>
      <c r="E18" s="396"/>
      <c r="F18" s="396"/>
      <c r="G18" s="398"/>
    </row>
    <row r="19" spans="1:7">
      <c r="A19" s="275">
        <v>5</v>
      </c>
      <c r="B19" s="393" t="s">
        <v>317</v>
      </c>
      <c r="C19" s="393" t="s">
        <v>323</v>
      </c>
      <c r="D19" s="393" t="s">
        <v>7</v>
      </c>
      <c r="E19" s="395">
        <v>6</v>
      </c>
      <c r="F19" s="395"/>
      <c r="G19" s="397">
        <f t="shared" ref="G19" si="3">E19*F19</f>
        <v>0</v>
      </c>
    </row>
    <row r="20" spans="1:7">
      <c r="A20" s="276"/>
      <c r="B20" s="394"/>
      <c r="C20" s="394"/>
      <c r="D20" s="394"/>
      <c r="E20" s="396"/>
      <c r="F20" s="396"/>
      <c r="G20" s="398"/>
    </row>
    <row r="21" spans="1:7" ht="38.25">
      <c r="A21" s="275">
        <v>6</v>
      </c>
      <c r="B21" s="277" t="s">
        <v>317</v>
      </c>
      <c r="C21" s="277" t="s">
        <v>324</v>
      </c>
      <c r="D21" s="393" t="s">
        <v>325</v>
      </c>
      <c r="E21" s="395">
        <v>7</v>
      </c>
      <c r="F21" s="395"/>
      <c r="G21" s="397">
        <f t="shared" ref="G21" si="4">E21*F21</f>
        <v>0</v>
      </c>
    </row>
    <row r="22" spans="1:7">
      <c r="A22" s="276"/>
      <c r="B22" s="278"/>
      <c r="C22" s="278" t="s">
        <v>219</v>
      </c>
      <c r="D22" s="394"/>
      <c r="E22" s="396"/>
      <c r="F22" s="396"/>
      <c r="G22" s="398"/>
    </row>
    <row r="23" spans="1:7" ht="25.5">
      <c r="A23" s="275">
        <v>7</v>
      </c>
      <c r="B23" s="393" t="s">
        <v>317</v>
      </c>
      <c r="C23" s="277" t="s">
        <v>326</v>
      </c>
      <c r="D23" s="393" t="s">
        <v>232</v>
      </c>
      <c r="E23" s="407">
        <v>0.32</v>
      </c>
      <c r="F23" s="395"/>
      <c r="G23" s="397">
        <f t="shared" ref="G23" si="5">E23*F23</f>
        <v>0</v>
      </c>
    </row>
    <row r="24" spans="1:7">
      <c r="A24" s="276"/>
      <c r="B24" s="394"/>
      <c r="C24" s="278" t="s">
        <v>327</v>
      </c>
      <c r="D24" s="394"/>
      <c r="E24" s="408"/>
      <c r="F24" s="396"/>
      <c r="G24" s="398"/>
    </row>
    <row r="25" spans="1:7" ht="25.5">
      <c r="A25" s="275">
        <v>8</v>
      </c>
      <c r="B25" s="277" t="s">
        <v>317</v>
      </c>
      <c r="C25" s="277" t="s">
        <v>328</v>
      </c>
      <c r="D25" s="393" t="s">
        <v>329</v>
      </c>
      <c r="E25" s="407">
        <v>0.13</v>
      </c>
      <c r="F25" s="409"/>
      <c r="G25" s="397">
        <f t="shared" ref="G25" si="6">E25*F25</f>
        <v>0</v>
      </c>
    </row>
    <row r="26" spans="1:7">
      <c r="A26" s="276"/>
      <c r="B26" s="278"/>
      <c r="C26" s="278" t="s">
        <v>219</v>
      </c>
      <c r="D26" s="394"/>
      <c r="E26" s="408"/>
      <c r="F26" s="410"/>
      <c r="G26" s="398"/>
    </row>
    <row r="27" spans="1:7">
      <c r="A27" s="275">
        <v>9</v>
      </c>
      <c r="B27" s="393" t="s">
        <v>317</v>
      </c>
      <c r="C27" s="393" t="s">
        <v>330</v>
      </c>
      <c r="D27" s="393" t="s">
        <v>9</v>
      </c>
      <c r="E27" s="407">
        <v>76.8</v>
      </c>
      <c r="F27" s="395"/>
      <c r="G27" s="397">
        <f t="shared" ref="G27" si="7">E27*F27</f>
        <v>0</v>
      </c>
    </row>
    <row r="28" spans="1:7">
      <c r="A28" s="276"/>
      <c r="B28" s="394"/>
      <c r="C28" s="394"/>
      <c r="D28" s="394"/>
      <c r="E28" s="408"/>
      <c r="F28" s="396"/>
      <c r="G28" s="398"/>
    </row>
    <row r="29" spans="1:7" ht="25.5">
      <c r="A29" s="275">
        <v>10</v>
      </c>
      <c r="B29" s="393" t="s">
        <v>317</v>
      </c>
      <c r="C29" s="277" t="s">
        <v>331</v>
      </c>
      <c r="D29" s="393" t="s">
        <v>232</v>
      </c>
      <c r="E29" s="407">
        <v>0.91</v>
      </c>
      <c r="F29" s="395"/>
      <c r="G29" s="397">
        <f t="shared" ref="G29" si="8">E29*F29</f>
        <v>0</v>
      </c>
    </row>
    <row r="30" spans="1:7">
      <c r="A30" s="276"/>
      <c r="B30" s="394"/>
      <c r="C30" s="278" t="s">
        <v>332</v>
      </c>
      <c r="D30" s="394"/>
      <c r="E30" s="408"/>
      <c r="F30" s="396"/>
      <c r="G30" s="398"/>
    </row>
    <row r="31" spans="1:7" ht="15" customHeight="1">
      <c r="A31" s="274" t="s">
        <v>243</v>
      </c>
      <c r="B31" s="390" t="s">
        <v>244</v>
      </c>
      <c r="C31" s="391"/>
      <c r="D31" s="391"/>
      <c r="E31" s="391"/>
      <c r="F31" s="391"/>
      <c r="G31" s="392"/>
    </row>
    <row r="32" spans="1:7" ht="15" customHeight="1">
      <c r="A32" s="274" t="s">
        <v>245</v>
      </c>
      <c r="B32" s="390" t="s">
        <v>333</v>
      </c>
      <c r="C32" s="391"/>
      <c r="D32" s="391"/>
      <c r="E32" s="391"/>
      <c r="F32" s="391"/>
      <c r="G32" s="392"/>
    </row>
    <row r="33" spans="1:7" ht="12.75" customHeight="1">
      <c r="A33" s="275">
        <v>11</v>
      </c>
      <c r="B33" s="393" t="s">
        <v>317</v>
      </c>
      <c r="C33" s="393" t="s">
        <v>300</v>
      </c>
      <c r="D33" s="393" t="s">
        <v>26</v>
      </c>
      <c r="E33" s="407">
        <v>20.329999999999998</v>
      </c>
      <c r="F33" s="395"/>
      <c r="G33" s="397">
        <f>E33*F33</f>
        <v>0</v>
      </c>
    </row>
    <row r="34" spans="1:7">
      <c r="A34" s="276"/>
      <c r="B34" s="394"/>
      <c r="C34" s="394"/>
      <c r="D34" s="394"/>
      <c r="E34" s="408"/>
      <c r="F34" s="396"/>
      <c r="G34" s="398"/>
    </row>
    <row r="35" spans="1:7" ht="12.75" customHeight="1">
      <c r="A35" s="275">
        <v>12</v>
      </c>
      <c r="B35" s="393" t="s">
        <v>317</v>
      </c>
      <c r="C35" s="393" t="s">
        <v>334</v>
      </c>
      <c r="D35" s="393" t="s">
        <v>9</v>
      </c>
      <c r="E35" s="407">
        <v>46.2</v>
      </c>
      <c r="F35" s="395"/>
      <c r="G35" s="411">
        <f>E35*F35</f>
        <v>0</v>
      </c>
    </row>
    <row r="36" spans="1:7">
      <c r="A36" s="276"/>
      <c r="B36" s="394"/>
      <c r="C36" s="394"/>
      <c r="D36" s="394"/>
      <c r="E36" s="408"/>
      <c r="F36" s="396"/>
      <c r="G36" s="412"/>
    </row>
    <row r="37" spans="1:7" ht="12.75" customHeight="1">
      <c r="A37" s="275">
        <v>13</v>
      </c>
      <c r="B37" s="393" t="s">
        <v>317</v>
      </c>
      <c r="C37" s="277" t="s">
        <v>335</v>
      </c>
      <c r="D37" s="393" t="s">
        <v>9</v>
      </c>
      <c r="E37" s="407">
        <v>141.9</v>
      </c>
      <c r="F37" s="395"/>
      <c r="G37" s="397">
        <f>E37*F37</f>
        <v>0</v>
      </c>
    </row>
    <row r="38" spans="1:7">
      <c r="A38" s="279"/>
      <c r="B38" s="413"/>
      <c r="C38" s="280" t="s">
        <v>336</v>
      </c>
      <c r="D38" s="413"/>
      <c r="E38" s="414"/>
      <c r="F38" s="415"/>
      <c r="G38" s="416"/>
    </row>
    <row r="39" spans="1:7">
      <c r="A39" s="276"/>
      <c r="B39" s="394"/>
      <c r="C39" s="278" t="s">
        <v>337</v>
      </c>
      <c r="D39" s="394"/>
      <c r="E39" s="408"/>
      <c r="F39" s="396"/>
      <c r="G39" s="398"/>
    </row>
    <row r="40" spans="1:7" ht="25.5">
      <c r="A40" s="275">
        <v>14</v>
      </c>
      <c r="B40" s="393" t="s">
        <v>317</v>
      </c>
      <c r="C40" s="277" t="s">
        <v>338</v>
      </c>
      <c r="D40" s="393" t="s">
        <v>9</v>
      </c>
      <c r="E40" s="407">
        <v>77.599999999999994</v>
      </c>
      <c r="F40" s="395"/>
      <c r="G40" s="397">
        <f>E40*F40</f>
        <v>0</v>
      </c>
    </row>
    <row r="41" spans="1:7">
      <c r="A41" s="276"/>
      <c r="B41" s="394"/>
      <c r="C41" s="278" t="s">
        <v>339</v>
      </c>
      <c r="D41" s="394"/>
      <c r="E41" s="408"/>
      <c r="F41" s="396"/>
      <c r="G41" s="398"/>
    </row>
    <row r="42" spans="1:7" ht="12.75" customHeight="1">
      <c r="A42" s="275">
        <v>15</v>
      </c>
      <c r="B42" s="393" t="s">
        <v>317</v>
      </c>
      <c r="C42" s="393" t="s">
        <v>334</v>
      </c>
      <c r="D42" s="393" t="s">
        <v>9</v>
      </c>
      <c r="E42" s="407">
        <v>46.2</v>
      </c>
      <c r="F42" s="395"/>
      <c r="G42" s="417">
        <f>E42*F42</f>
        <v>0</v>
      </c>
    </row>
    <row r="43" spans="1:7">
      <c r="A43" s="276"/>
      <c r="B43" s="394"/>
      <c r="C43" s="394"/>
      <c r="D43" s="394"/>
      <c r="E43" s="408"/>
      <c r="F43" s="396"/>
      <c r="G43" s="418"/>
    </row>
    <row r="44" spans="1:7" ht="12.75" customHeight="1">
      <c r="A44" s="275">
        <v>16</v>
      </c>
      <c r="B44" s="393" t="s">
        <v>317</v>
      </c>
      <c r="C44" s="393" t="s">
        <v>310</v>
      </c>
      <c r="D44" s="393" t="s">
        <v>26</v>
      </c>
      <c r="E44" s="407">
        <v>16.63</v>
      </c>
      <c r="F44" s="395"/>
      <c r="G44" s="417">
        <f t="shared" ref="G44" si="9">E44*F44</f>
        <v>0</v>
      </c>
    </row>
    <row r="45" spans="1:7">
      <c r="A45" s="276"/>
      <c r="B45" s="394"/>
      <c r="C45" s="394"/>
      <c r="D45" s="394"/>
      <c r="E45" s="408"/>
      <c r="F45" s="396"/>
      <c r="G45" s="418"/>
    </row>
    <row r="46" spans="1:7" ht="12.75" customHeight="1">
      <c r="A46" s="275">
        <v>17</v>
      </c>
      <c r="B46" s="393" t="s">
        <v>317</v>
      </c>
      <c r="C46" s="393" t="s">
        <v>252</v>
      </c>
      <c r="D46" s="393" t="s">
        <v>26</v>
      </c>
      <c r="E46" s="407">
        <v>3.7</v>
      </c>
      <c r="F46" s="395"/>
      <c r="G46" s="417">
        <f t="shared" ref="G46" si="10">E46*F46</f>
        <v>0</v>
      </c>
    </row>
    <row r="47" spans="1:7">
      <c r="A47" s="276"/>
      <c r="B47" s="394"/>
      <c r="C47" s="394"/>
      <c r="D47" s="394"/>
      <c r="E47" s="408"/>
      <c r="F47" s="396"/>
      <c r="G47" s="418"/>
    </row>
    <row r="48" spans="1:7" ht="16.5" customHeight="1">
      <c r="A48" s="275">
        <v>18</v>
      </c>
      <c r="B48" s="287" t="s">
        <v>317</v>
      </c>
      <c r="C48" s="287" t="s">
        <v>239</v>
      </c>
      <c r="D48" s="287" t="s">
        <v>26</v>
      </c>
      <c r="E48" s="295">
        <v>3.7</v>
      </c>
      <c r="F48" s="296"/>
      <c r="G48" s="288">
        <f t="shared" ref="G48" si="11">E48*F48</f>
        <v>0</v>
      </c>
    </row>
    <row r="49" spans="1:7" ht="12.75" customHeight="1">
      <c r="A49" s="275">
        <v>19</v>
      </c>
      <c r="B49" s="287" t="s">
        <v>317</v>
      </c>
      <c r="C49" s="287" t="s">
        <v>300</v>
      </c>
      <c r="D49" s="287" t="s">
        <v>26</v>
      </c>
      <c r="E49" s="295">
        <v>44.02</v>
      </c>
      <c r="F49" s="296"/>
      <c r="G49" s="288">
        <f t="shared" ref="G49" si="12">E49*F49</f>
        <v>0</v>
      </c>
    </row>
    <row r="50" spans="1:7" ht="12.75" customHeight="1">
      <c r="A50" s="275">
        <v>20</v>
      </c>
      <c r="B50" s="393" t="s">
        <v>317</v>
      </c>
      <c r="C50" s="393" t="s">
        <v>334</v>
      </c>
      <c r="D50" s="393" t="s">
        <v>9</v>
      </c>
      <c r="E50" s="407">
        <v>183.4</v>
      </c>
      <c r="F50" s="395"/>
      <c r="G50" s="417">
        <f t="shared" ref="G50" si="13">E50*F50</f>
        <v>0</v>
      </c>
    </row>
    <row r="51" spans="1:7">
      <c r="A51" s="276"/>
      <c r="B51" s="394"/>
      <c r="C51" s="394"/>
      <c r="D51" s="394"/>
      <c r="E51" s="408"/>
      <c r="F51" s="396"/>
      <c r="G51" s="418"/>
    </row>
    <row r="52" spans="1:7" ht="12.75" customHeight="1">
      <c r="A52" s="275">
        <v>21</v>
      </c>
      <c r="B52" s="393" t="s">
        <v>317</v>
      </c>
      <c r="C52" s="277" t="s">
        <v>335</v>
      </c>
      <c r="D52" s="393" t="s">
        <v>9</v>
      </c>
      <c r="E52" s="407">
        <v>36.5</v>
      </c>
      <c r="F52" s="395"/>
      <c r="G52" s="417">
        <f t="shared" ref="G52" si="14">E52*F52</f>
        <v>0</v>
      </c>
    </row>
    <row r="53" spans="1:7">
      <c r="A53" s="276"/>
      <c r="B53" s="394"/>
      <c r="C53" s="278" t="s">
        <v>340</v>
      </c>
      <c r="D53" s="394"/>
      <c r="E53" s="408"/>
      <c r="F53" s="396"/>
      <c r="G53" s="418"/>
    </row>
    <row r="54" spans="1:7" ht="25.5">
      <c r="A54" s="275">
        <v>22</v>
      </c>
      <c r="B54" s="393" t="s">
        <v>317</v>
      </c>
      <c r="C54" s="277" t="s">
        <v>338</v>
      </c>
      <c r="D54" s="393" t="s">
        <v>9</v>
      </c>
      <c r="E54" s="407">
        <v>36.5</v>
      </c>
      <c r="F54" s="395"/>
      <c r="G54" s="417">
        <f t="shared" ref="G54" si="15">E54*F54</f>
        <v>0</v>
      </c>
    </row>
    <row r="55" spans="1:7">
      <c r="A55" s="276"/>
      <c r="B55" s="394"/>
      <c r="C55" s="278" t="s">
        <v>339</v>
      </c>
      <c r="D55" s="394"/>
      <c r="E55" s="408"/>
      <c r="F55" s="396"/>
      <c r="G55" s="418"/>
    </row>
    <row r="56" spans="1:7" ht="12.75" customHeight="1">
      <c r="A56" s="275">
        <v>23</v>
      </c>
      <c r="B56" s="393" t="s">
        <v>317</v>
      </c>
      <c r="C56" s="393" t="s">
        <v>341</v>
      </c>
      <c r="D56" s="393" t="s">
        <v>9</v>
      </c>
      <c r="E56" s="407">
        <v>135</v>
      </c>
      <c r="F56" s="395"/>
      <c r="G56" s="417">
        <f t="shared" ref="G56" si="16">E56*F56</f>
        <v>0</v>
      </c>
    </row>
    <row r="57" spans="1:7">
      <c r="A57" s="276"/>
      <c r="B57" s="394"/>
      <c r="C57" s="394"/>
      <c r="D57" s="394"/>
      <c r="E57" s="408"/>
      <c r="F57" s="396"/>
      <c r="G57" s="418"/>
    </row>
    <row r="58" spans="1:7" ht="25.5">
      <c r="A58" s="275">
        <v>24</v>
      </c>
      <c r="B58" s="393" t="s">
        <v>317</v>
      </c>
      <c r="C58" s="277" t="s">
        <v>338</v>
      </c>
      <c r="D58" s="393" t="s">
        <v>9</v>
      </c>
      <c r="E58" s="407">
        <v>27</v>
      </c>
      <c r="F58" s="395"/>
      <c r="G58" s="417">
        <f t="shared" ref="G58" si="17">E58*F58</f>
        <v>0</v>
      </c>
    </row>
    <row r="59" spans="1:7" ht="25.5">
      <c r="A59" s="276"/>
      <c r="B59" s="394"/>
      <c r="C59" s="278" t="s">
        <v>342</v>
      </c>
      <c r="D59" s="394"/>
      <c r="E59" s="408"/>
      <c r="F59" s="396"/>
      <c r="G59" s="418"/>
    </row>
    <row r="60" spans="1:7" ht="12.75" customHeight="1">
      <c r="A60" s="275">
        <v>25</v>
      </c>
      <c r="B60" s="393" t="s">
        <v>317</v>
      </c>
      <c r="C60" s="393" t="s">
        <v>334</v>
      </c>
      <c r="D60" s="393" t="s">
        <v>9</v>
      </c>
      <c r="E60" s="407">
        <v>183.4</v>
      </c>
      <c r="F60" s="395"/>
      <c r="G60" s="417">
        <f t="shared" ref="G60" si="18">E60*F60</f>
        <v>0</v>
      </c>
    </row>
    <row r="61" spans="1:7">
      <c r="A61" s="276"/>
      <c r="B61" s="394"/>
      <c r="C61" s="394"/>
      <c r="D61" s="394"/>
      <c r="E61" s="408"/>
      <c r="F61" s="396"/>
      <c r="G61" s="418"/>
    </row>
    <row r="62" spans="1:7" ht="12.75" customHeight="1">
      <c r="A62" s="275">
        <v>26</v>
      </c>
      <c r="B62" s="393" t="s">
        <v>317</v>
      </c>
      <c r="C62" s="393" t="s">
        <v>310</v>
      </c>
      <c r="D62" s="393" t="s">
        <v>26</v>
      </c>
      <c r="E62" s="407">
        <v>29.34</v>
      </c>
      <c r="F62" s="395"/>
      <c r="G62" s="417">
        <f t="shared" ref="G62" si="19">E62*F62</f>
        <v>0</v>
      </c>
    </row>
    <row r="63" spans="1:7">
      <c r="A63" s="276"/>
      <c r="B63" s="394"/>
      <c r="C63" s="394"/>
      <c r="D63" s="394"/>
      <c r="E63" s="408"/>
      <c r="F63" s="396"/>
      <c r="G63" s="418"/>
    </row>
    <row r="64" spans="1:7" ht="12.75" customHeight="1">
      <c r="A64" s="275">
        <v>27</v>
      </c>
      <c r="B64" s="393" t="s">
        <v>317</v>
      </c>
      <c r="C64" s="393" t="s">
        <v>252</v>
      </c>
      <c r="D64" s="393" t="s">
        <v>26</v>
      </c>
      <c r="E64" s="407">
        <v>14.67</v>
      </c>
      <c r="F64" s="395"/>
      <c r="G64" s="417">
        <f t="shared" ref="G64" si="20">E64*F64</f>
        <v>0</v>
      </c>
    </row>
    <row r="65" spans="1:7">
      <c r="A65" s="276"/>
      <c r="B65" s="394"/>
      <c r="C65" s="394"/>
      <c r="D65" s="394"/>
      <c r="E65" s="408"/>
      <c r="F65" s="396"/>
      <c r="G65" s="418"/>
    </row>
    <row r="66" spans="1:7">
      <c r="A66" s="275">
        <v>28</v>
      </c>
      <c r="B66" s="287" t="s">
        <v>317</v>
      </c>
      <c r="C66" s="287" t="s">
        <v>239</v>
      </c>
      <c r="D66" s="287" t="s">
        <v>26</v>
      </c>
      <c r="E66" s="295">
        <v>14.67</v>
      </c>
      <c r="F66" s="296"/>
      <c r="G66" s="288">
        <f t="shared" ref="G66" si="21">E66*F66</f>
        <v>0</v>
      </c>
    </row>
    <row r="67" spans="1:7" ht="12.75" customHeight="1">
      <c r="A67" s="275">
        <v>29</v>
      </c>
      <c r="B67" s="393" t="s">
        <v>317</v>
      </c>
      <c r="C67" s="393" t="s">
        <v>343</v>
      </c>
      <c r="D67" s="393" t="s">
        <v>7</v>
      </c>
      <c r="E67" s="395">
        <v>18</v>
      </c>
      <c r="F67" s="395"/>
      <c r="G67" s="417">
        <f t="shared" ref="G67" si="22">E67*F67</f>
        <v>0</v>
      </c>
    </row>
    <row r="68" spans="1:7">
      <c r="A68" s="276"/>
      <c r="B68" s="394"/>
      <c r="C68" s="394"/>
      <c r="D68" s="394"/>
      <c r="E68" s="396"/>
      <c r="F68" s="396"/>
      <c r="G68" s="418"/>
    </row>
    <row r="69" spans="1:7" ht="12.75" customHeight="1">
      <c r="A69" s="275">
        <v>30</v>
      </c>
      <c r="B69" s="287" t="s">
        <v>317</v>
      </c>
      <c r="C69" s="287" t="s">
        <v>344</v>
      </c>
      <c r="D69" s="287" t="s">
        <v>345</v>
      </c>
      <c r="E69" s="296">
        <v>8</v>
      </c>
      <c r="F69" s="296"/>
      <c r="G69" s="288">
        <f t="shared" ref="G69" si="23">E69*F69</f>
        <v>0</v>
      </c>
    </row>
    <row r="70" spans="1:7" ht="12.75" customHeight="1">
      <c r="A70" s="275">
        <v>31</v>
      </c>
      <c r="B70" s="393" t="s">
        <v>317</v>
      </c>
      <c r="C70" s="393" t="s">
        <v>346</v>
      </c>
      <c r="D70" s="393" t="s">
        <v>9</v>
      </c>
      <c r="E70" s="395">
        <v>20</v>
      </c>
      <c r="F70" s="395"/>
      <c r="G70" s="417">
        <f t="shared" ref="G70" si="24">E70*F70</f>
        <v>0</v>
      </c>
    </row>
    <row r="71" spans="1:7">
      <c r="A71" s="276"/>
      <c r="B71" s="394"/>
      <c r="C71" s="394"/>
      <c r="D71" s="394"/>
      <c r="E71" s="396"/>
      <c r="F71" s="396"/>
      <c r="G71" s="418"/>
    </row>
    <row r="72" spans="1:7" ht="15" customHeight="1">
      <c r="A72" s="274" t="s">
        <v>265</v>
      </c>
      <c r="B72" s="390" t="s">
        <v>347</v>
      </c>
      <c r="C72" s="391"/>
      <c r="D72" s="391"/>
      <c r="E72" s="391"/>
      <c r="F72" s="391"/>
      <c r="G72" s="392"/>
    </row>
    <row r="73" spans="1:7">
      <c r="A73" s="275">
        <v>32</v>
      </c>
      <c r="B73" s="393" t="s">
        <v>317</v>
      </c>
      <c r="C73" s="277" t="s">
        <v>348</v>
      </c>
      <c r="D73" s="393" t="s">
        <v>7</v>
      </c>
      <c r="E73" s="395">
        <v>1</v>
      </c>
      <c r="F73" s="395"/>
      <c r="G73" s="397">
        <f>E73*F73</f>
        <v>0</v>
      </c>
    </row>
    <row r="74" spans="1:7">
      <c r="A74" s="276"/>
      <c r="B74" s="394"/>
      <c r="C74" s="278" t="s">
        <v>349</v>
      </c>
      <c r="D74" s="394"/>
      <c r="E74" s="396"/>
      <c r="F74" s="396"/>
      <c r="G74" s="398"/>
    </row>
    <row r="75" spans="1:7">
      <c r="A75" s="275">
        <v>33</v>
      </c>
      <c r="B75" s="393" t="s">
        <v>317</v>
      </c>
      <c r="C75" s="277" t="s">
        <v>348</v>
      </c>
      <c r="D75" s="393" t="s">
        <v>7</v>
      </c>
      <c r="E75" s="395">
        <v>6</v>
      </c>
      <c r="F75" s="395"/>
      <c r="G75" s="397">
        <f t="shared" ref="G75" si="25">E75*F75</f>
        <v>0</v>
      </c>
    </row>
    <row r="76" spans="1:7">
      <c r="A76" s="276"/>
      <c r="B76" s="394"/>
      <c r="C76" s="278" t="s">
        <v>350</v>
      </c>
      <c r="D76" s="394"/>
      <c r="E76" s="396"/>
      <c r="F76" s="396"/>
      <c r="G76" s="398"/>
    </row>
    <row r="77" spans="1:7">
      <c r="A77" s="279">
        <v>34</v>
      </c>
      <c r="B77" s="419" t="s">
        <v>317</v>
      </c>
      <c r="C77" s="281" t="s">
        <v>348</v>
      </c>
      <c r="D77" s="419" t="s">
        <v>7</v>
      </c>
      <c r="E77" s="421">
        <v>2</v>
      </c>
      <c r="F77" s="421"/>
      <c r="G77" s="397">
        <f>E77*F77</f>
        <v>0</v>
      </c>
    </row>
    <row r="78" spans="1:7">
      <c r="A78" s="279"/>
      <c r="B78" s="420"/>
      <c r="C78" s="282" t="s">
        <v>596</v>
      </c>
      <c r="D78" s="420"/>
      <c r="E78" s="422"/>
      <c r="F78" s="422"/>
      <c r="G78" s="398"/>
    </row>
    <row r="79" spans="1:7">
      <c r="A79" s="275">
        <v>35</v>
      </c>
      <c r="B79" s="393" t="s">
        <v>317</v>
      </c>
      <c r="C79" s="277" t="s">
        <v>351</v>
      </c>
      <c r="D79" s="393" t="s">
        <v>7</v>
      </c>
      <c r="E79" s="395">
        <v>1</v>
      </c>
      <c r="F79" s="409"/>
      <c r="G79" s="397">
        <f t="shared" ref="G79" si="26">E79*F79</f>
        <v>0</v>
      </c>
    </row>
    <row r="80" spans="1:7">
      <c r="A80" s="276"/>
      <c r="B80" s="394"/>
      <c r="C80" s="278" t="s">
        <v>352</v>
      </c>
      <c r="D80" s="394"/>
      <c r="E80" s="396"/>
      <c r="F80" s="410"/>
      <c r="G80" s="398"/>
    </row>
    <row r="81" spans="1:7">
      <c r="A81" s="275">
        <v>36</v>
      </c>
      <c r="B81" s="393" t="s">
        <v>317</v>
      </c>
      <c r="C81" s="277" t="s">
        <v>353</v>
      </c>
      <c r="D81" s="393" t="s">
        <v>7</v>
      </c>
      <c r="E81" s="395">
        <v>1</v>
      </c>
      <c r="F81" s="395"/>
      <c r="G81" s="397">
        <f t="shared" ref="G81" si="27">E81*F81</f>
        <v>0</v>
      </c>
    </row>
    <row r="82" spans="1:7">
      <c r="A82" s="276"/>
      <c r="B82" s="394"/>
      <c r="C82" s="278" t="s">
        <v>354</v>
      </c>
      <c r="D82" s="394"/>
      <c r="E82" s="396"/>
      <c r="F82" s="396"/>
      <c r="G82" s="398"/>
    </row>
    <row r="83" spans="1:7">
      <c r="A83" s="275">
        <v>37</v>
      </c>
      <c r="B83" s="393" t="s">
        <v>317</v>
      </c>
      <c r="C83" s="277" t="s">
        <v>355</v>
      </c>
      <c r="D83" s="393" t="s">
        <v>7</v>
      </c>
      <c r="E83" s="395">
        <v>1</v>
      </c>
      <c r="F83" s="395"/>
      <c r="G83" s="397">
        <f t="shared" ref="G83" si="28">E83*F83</f>
        <v>0</v>
      </c>
    </row>
    <row r="84" spans="1:7">
      <c r="A84" s="276"/>
      <c r="B84" s="394"/>
      <c r="C84" s="278" t="s">
        <v>356</v>
      </c>
      <c r="D84" s="394"/>
      <c r="E84" s="396"/>
      <c r="F84" s="396"/>
      <c r="G84" s="398"/>
    </row>
    <row r="85" spans="1:7" ht="25.5">
      <c r="A85" s="275">
        <v>38</v>
      </c>
      <c r="B85" s="393" t="s">
        <v>317</v>
      </c>
      <c r="C85" s="277" t="s">
        <v>357</v>
      </c>
      <c r="D85" s="393" t="s">
        <v>25</v>
      </c>
      <c r="E85" s="407">
        <v>5.6</v>
      </c>
      <c r="F85" s="395"/>
      <c r="G85" s="397">
        <f t="shared" ref="G85" si="29">E85*F85</f>
        <v>0</v>
      </c>
    </row>
    <row r="86" spans="1:7">
      <c r="A86" s="276"/>
      <c r="B86" s="394"/>
      <c r="C86" s="278" t="s">
        <v>358</v>
      </c>
      <c r="D86" s="394"/>
      <c r="E86" s="408"/>
      <c r="F86" s="396"/>
      <c r="G86" s="398"/>
    </row>
    <row r="87" spans="1:7">
      <c r="A87" s="275">
        <v>39</v>
      </c>
      <c r="B87" s="393" t="s">
        <v>317</v>
      </c>
      <c r="C87" s="277" t="s">
        <v>359</v>
      </c>
      <c r="D87" s="393" t="s">
        <v>7</v>
      </c>
      <c r="E87" s="395">
        <v>1</v>
      </c>
      <c r="F87" s="395"/>
      <c r="G87" s="397">
        <f t="shared" ref="G87" si="30">E87*F87</f>
        <v>0</v>
      </c>
    </row>
    <row r="88" spans="1:7" ht="25.5">
      <c r="A88" s="276"/>
      <c r="B88" s="394"/>
      <c r="C88" s="278" t="s">
        <v>360</v>
      </c>
      <c r="D88" s="394"/>
      <c r="E88" s="396"/>
      <c r="F88" s="396"/>
      <c r="G88" s="398"/>
    </row>
    <row r="89" spans="1:7">
      <c r="A89" s="275">
        <v>40</v>
      </c>
      <c r="B89" s="393" t="s">
        <v>317</v>
      </c>
      <c r="C89" s="277" t="s">
        <v>361</v>
      </c>
      <c r="D89" s="393" t="s">
        <v>7</v>
      </c>
      <c r="E89" s="395">
        <v>6</v>
      </c>
      <c r="F89" s="409"/>
      <c r="G89" s="397">
        <f t="shared" ref="G89" si="31">E89*F89</f>
        <v>0</v>
      </c>
    </row>
    <row r="90" spans="1:7">
      <c r="A90" s="276"/>
      <c r="B90" s="394"/>
      <c r="C90" s="278" t="s">
        <v>362</v>
      </c>
      <c r="D90" s="394"/>
      <c r="E90" s="396"/>
      <c r="F90" s="410"/>
      <c r="G90" s="398"/>
    </row>
    <row r="91" spans="1:7">
      <c r="A91" s="275">
        <v>41</v>
      </c>
      <c r="B91" s="393" t="s">
        <v>317</v>
      </c>
      <c r="C91" s="277" t="s">
        <v>353</v>
      </c>
      <c r="D91" s="393" t="s">
        <v>7</v>
      </c>
      <c r="E91" s="395">
        <v>2</v>
      </c>
      <c r="F91" s="395"/>
      <c r="G91" s="397">
        <f t="shared" ref="G91" si="32">E91*F91</f>
        <v>0</v>
      </c>
    </row>
    <row r="92" spans="1:7" ht="25.5">
      <c r="A92" s="276"/>
      <c r="B92" s="394"/>
      <c r="C92" s="278" t="s">
        <v>363</v>
      </c>
      <c r="D92" s="394"/>
      <c r="E92" s="396"/>
      <c r="F92" s="396"/>
      <c r="G92" s="398"/>
    </row>
    <row r="93" spans="1:7" ht="38.25">
      <c r="A93" s="275">
        <v>42</v>
      </c>
      <c r="B93" s="393" t="s">
        <v>317</v>
      </c>
      <c r="C93" s="281" t="s">
        <v>364</v>
      </c>
      <c r="D93" s="419" t="s">
        <v>325</v>
      </c>
      <c r="E93" s="421">
        <v>8</v>
      </c>
      <c r="F93" s="421"/>
      <c r="G93" s="397">
        <f t="shared" ref="G93" si="33">E93*F93</f>
        <v>0</v>
      </c>
    </row>
    <row r="94" spans="1:7">
      <c r="A94" s="276"/>
      <c r="B94" s="394"/>
      <c r="C94" s="282" t="s">
        <v>365</v>
      </c>
      <c r="D94" s="420"/>
      <c r="E94" s="422"/>
      <c r="F94" s="422"/>
      <c r="G94" s="398"/>
    </row>
    <row r="95" spans="1:7" ht="38.25">
      <c r="A95" s="275">
        <v>43</v>
      </c>
      <c r="B95" s="393" t="s">
        <v>317</v>
      </c>
      <c r="C95" s="281" t="s">
        <v>364</v>
      </c>
      <c r="D95" s="419" t="s">
        <v>325</v>
      </c>
      <c r="E95" s="421">
        <v>4</v>
      </c>
      <c r="F95" s="421"/>
      <c r="G95" s="397">
        <f t="shared" ref="G95" si="34">E95*F95</f>
        <v>0</v>
      </c>
    </row>
    <row r="96" spans="1:7">
      <c r="A96" s="276"/>
      <c r="B96" s="394"/>
      <c r="C96" s="282" t="s">
        <v>366</v>
      </c>
      <c r="D96" s="420"/>
      <c r="E96" s="422"/>
      <c r="F96" s="422"/>
      <c r="G96" s="398"/>
    </row>
    <row r="97" spans="1:8" ht="25.5">
      <c r="A97" s="275">
        <v>44</v>
      </c>
      <c r="B97" s="393" t="s">
        <v>317</v>
      </c>
      <c r="C97" s="281" t="s">
        <v>367</v>
      </c>
      <c r="D97" s="419" t="s">
        <v>325</v>
      </c>
      <c r="E97" s="421">
        <v>2</v>
      </c>
      <c r="F97" s="421"/>
      <c r="G97" s="397">
        <f t="shared" ref="G97" si="35">E97*F97</f>
        <v>0</v>
      </c>
    </row>
    <row r="98" spans="1:8">
      <c r="A98" s="276"/>
      <c r="B98" s="394"/>
      <c r="C98" s="282" t="s">
        <v>368</v>
      </c>
      <c r="D98" s="420"/>
      <c r="E98" s="422"/>
      <c r="F98" s="422"/>
      <c r="G98" s="398"/>
    </row>
    <row r="99" spans="1:8">
      <c r="A99" s="275">
        <v>45</v>
      </c>
      <c r="B99" s="393" t="s">
        <v>317</v>
      </c>
      <c r="C99" s="281" t="s">
        <v>369</v>
      </c>
      <c r="D99" s="419" t="s">
        <v>7</v>
      </c>
      <c r="E99" s="421">
        <v>10</v>
      </c>
      <c r="F99" s="423"/>
      <c r="G99" s="397">
        <f t="shared" ref="G99" si="36">E99*F99</f>
        <v>0</v>
      </c>
    </row>
    <row r="100" spans="1:8">
      <c r="A100" s="276"/>
      <c r="B100" s="394"/>
      <c r="C100" s="282" t="s">
        <v>370</v>
      </c>
      <c r="D100" s="420"/>
      <c r="E100" s="422"/>
      <c r="F100" s="424"/>
      <c r="G100" s="398"/>
    </row>
    <row r="101" spans="1:8">
      <c r="A101" s="275">
        <v>46</v>
      </c>
      <c r="B101" s="393" t="s">
        <v>317</v>
      </c>
      <c r="C101" s="281" t="s">
        <v>369</v>
      </c>
      <c r="D101" s="419" t="s">
        <v>7</v>
      </c>
      <c r="E101" s="421">
        <v>4</v>
      </c>
      <c r="F101" s="421"/>
      <c r="G101" s="397">
        <f t="shared" ref="G101" si="37">E101*F101</f>
        <v>0</v>
      </c>
    </row>
    <row r="102" spans="1:8">
      <c r="A102" s="276"/>
      <c r="B102" s="394"/>
      <c r="C102" s="282" t="s">
        <v>371</v>
      </c>
      <c r="D102" s="420"/>
      <c r="E102" s="422"/>
      <c r="F102" s="422"/>
      <c r="G102" s="398"/>
    </row>
    <row r="103" spans="1:8" ht="12.75" customHeight="1">
      <c r="A103" s="275">
        <v>47</v>
      </c>
      <c r="B103" s="393" t="s">
        <v>317</v>
      </c>
      <c r="C103" s="419" t="s">
        <v>311</v>
      </c>
      <c r="D103" s="419" t="s">
        <v>312</v>
      </c>
      <c r="E103" s="421">
        <v>14</v>
      </c>
      <c r="F103" s="421"/>
      <c r="G103" s="397">
        <f t="shared" ref="G103" si="38">E103*F103</f>
        <v>0</v>
      </c>
    </row>
    <row r="104" spans="1:8">
      <c r="A104" s="276"/>
      <c r="B104" s="394"/>
      <c r="C104" s="420"/>
      <c r="D104" s="420"/>
      <c r="E104" s="422"/>
      <c r="F104" s="422"/>
      <c r="G104" s="398"/>
    </row>
    <row r="105" spans="1:8" ht="15" customHeight="1">
      <c r="A105" s="274" t="s">
        <v>298</v>
      </c>
      <c r="B105" s="390" t="s">
        <v>372</v>
      </c>
      <c r="C105" s="391"/>
      <c r="D105" s="391"/>
      <c r="E105" s="391"/>
      <c r="F105" s="391"/>
      <c r="G105" s="392"/>
    </row>
    <row r="106" spans="1:8" ht="15.75" customHeight="1">
      <c r="A106" s="283" t="s">
        <v>594</v>
      </c>
      <c r="B106" s="425" t="s">
        <v>317</v>
      </c>
      <c r="C106" s="425" t="s">
        <v>373</v>
      </c>
      <c r="D106" s="425" t="s">
        <v>29</v>
      </c>
      <c r="E106" s="395">
        <v>1</v>
      </c>
      <c r="F106" s="409"/>
      <c r="G106" s="397">
        <f>E106*F106</f>
        <v>0</v>
      </c>
    </row>
    <row r="107" spans="1:8" ht="15.75" customHeight="1">
      <c r="A107" s="284"/>
      <c r="B107" s="426"/>
      <c r="C107" s="427"/>
      <c r="D107" s="427"/>
      <c r="E107" s="396"/>
      <c r="F107" s="410"/>
      <c r="G107" s="398"/>
    </row>
    <row r="108" spans="1:8" ht="15" customHeight="1">
      <c r="A108" s="283" t="s">
        <v>597</v>
      </c>
      <c r="B108" s="290" t="s">
        <v>317</v>
      </c>
      <c r="C108" s="290" t="s">
        <v>595</v>
      </c>
      <c r="D108" s="290" t="s">
        <v>29</v>
      </c>
      <c r="E108" s="296">
        <v>1</v>
      </c>
      <c r="F108" s="344"/>
      <c r="G108" s="289">
        <f>F108</f>
        <v>0</v>
      </c>
    </row>
    <row r="109" spans="1:8" s="27" customFormat="1" ht="16.5" customHeight="1">
      <c r="A109" s="253"/>
      <c r="B109" s="251"/>
      <c r="C109" s="252" t="s">
        <v>374</v>
      </c>
      <c r="D109" s="253"/>
      <c r="E109" s="293"/>
      <c r="F109" s="293"/>
      <c r="G109" s="254">
        <f>SUM(G11:G108)</f>
        <v>0</v>
      </c>
      <c r="H109" s="26"/>
    </row>
  </sheetData>
  <mergeCells count="249">
    <mergeCell ref="B106:B107"/>
    <mergeCell ref="C106:C107"/>
    <mergeCell ref="D106:D107"/>
    <mergeCell ref="E106:E107"/>
    <mergeCell ref="F106:F107"/>
    <mergeCell ref="G106:G107"/>
    <mergeCell ref="G103:G104"/>
    <mergeCell ref="B105:G105"/>
    <mergeCell ref="B101:B102"/>
    <mergeCell ref="D101:D102"/>
    <mergeCell ref="E101:E102"/>
    <mergeCell ref="F101:F102"/>
    <mergeCell ref="G101:G102"/>
    <mergeCell ref="B103:B104"/>
    <mergeCell ref="C103:C104"/>
    <mergeCell ref="D103:D104"/>
    <mergeCell ref="E103:E104"/>
    <mergeCell ref="F103:F104"/>
    <mergeCell ref="B97:B98"/>
    <mergeCell ref="D97:D98"/>
    <mergeCell ref="E97:E98"/>
    <mergeCell ref="F97:F98"/>
    <mergeCell ref="G97:G98"/>
    <mergeCell ref="B99:B100"/>
    <mergeCell ref="D99:D100"/>
    <mergeCell ref="E99:E100"/>
    <mergeCell ref="F99:F100"/>
    <mergeCell ref="G99:G100"/>
    <mergeCell ref="B93:B94"/>
    <mergeCell ref="D93:D94"/>
    <mergeCell ref="E93:E94"/>
    <mergeCell ref="F93:F94"/>
    <mergeCell ref="G93:G94"/>
    <mergeCell ref="B95:B96"/>
    <mergeCell ref="D95:D96"/>
    <mergeCell ref="E95:E96"/>
    <mergeCell ref="F95:F96"/>
    <mergeCell ref="G95:G96"/>
    <mergeCell ref="B89:B90"/>
    <mergeCell ref="D89:D90"/>
    <mergeCell ref="E89:E90"/>
    <mergeCell ref="F89:F90"/>
    <mergeCell ref="G89:G90"/>
    <mergeCell ref="B91:B92"/>
    <mergeCell ref="D91:D92"/>
    <mergeCell ref="E91:E92"/>
    <mergeCell ref="F91:F92"/>
    <mergeCell ref="G91:G92"/>
    <mergeCell ref="B85:B86"/>
    <mergeCell ref="D85:D86"/>
    <mergeCell ref="E85:E86"/>
    <mergeCell ref="F85:F86"/>
    <mergeCell ref="G85:G86"/>
    <mergeCell ref="B87:B88"/>
    <mergeCell ref="D87:D88"/>
    <mergeCell ref="E87:E88"/>
    <mergeCell ref="F87:F88"/>
    <mergeCell ref="G87:G88"/>
    <mergeCell ref="B81:B82"/>
    <mergeCell ref="D81:D82"/>
    <mergeCell ref="E81:E82"/>
    <mergeCell ref="F81:F82"/>
    <mergeCell ref="G81:G82"/>
    <mergeCell ref="B83:B84"/>
    <mergeCell ref="D83:D84"/>
    <mergeCell ref="E83:E84"/>
    <mergeCell ref="F83:F84"/>
    <mergeCell ref="G83:G84"/>
    <mergeCell ref="B75:B76"/>
    <mergeCell ref="D75:D76"/>
    <mergeCell ref="E75:E76"/>
    <mergeCell ref="F75:F76"/>
    <mergeCell ref="G75:G76"/>
    <mergeCell ref="B79:B80"/>
    <mergeCell ref="D79:D80"/>
    <mergeCell ref="E79:E80"/>
    <mergeCell ref="F79:F80"/>
    <mergeCell ref="G79:G80"/>
    <mergeCell ref="B77:B78"/>
    <mergeCell ref="D77:D78"/>
    <mergeCell ref="E77:E78"/>
    <mergeCell ref="F77:F78"/>
    <mergeCell ref="G77:G78"/>
    <mergeCell ref="B72:G72"/>
    <mergeCell ref="B73:B74"/>
    <mergeCell ref="D73:D74"/>
    <mergeCell ref="E73:E74"/>
    <mergeCell ref="F73:F74"/>
    <mergeCell ref="G73:G74"/>
    <mergeCell ref="B70:B71"/>
    <mergeCell ref="C70:C71"/>
    <mergeCell ref="D70:D71"/>
    <mergeCell ref="E70:E71"/>
    <mergeCell ref="F70:F71"/>
    <mergeCell ref="G70:G71"/>
    <mergeCell ref="B64:B65"/>
    <mergeCell ref="C64:C65"/>
    <mergeCell ref="D64:D65"/>
    <mergeCell ref="E64:E65"/>
    <mergeCell ref="F64:F65"/>
    <mergeCell ref="G64:G65"/>
    <mergeCell ref="B67:B68"/>
    <mergeCell ref="C67:C68"/>
    <mergeCell ref="D67:D68"/>
    <mergeCell ref="E67:E68"/>
    <mergeCell ref="F67:F68"/>
    <mergeCell ref="G67:G68"/>
    <mergeCell ref="G60:G61"/>
    <mergeCell ref="B62:B63"/>
    <mergeCell ref="C62:C63"/>
    <mergeCell ref="D62:D63"/>
    <mergeCell ref="E62:E63"/>
    <mergeCell ref="F62:F63"/>
    <mergeCell ref="G62:G63"/>
    <mergeCell ref="B58:B59"/>
    <mergeCell ref="D58:D59"/>
    <mergeCell ref="E58:E59"/>
    <mergeCell ref="F58:F59"/>
    <mergeCell ref="G58:G59"/>
    <mergeCell ref="B60:B61"/>
    <mergeCell ref="C60:C61"/>
    <mergeCell ref="D60:D61"/>
    <mergeCell ref="E60:E61"/>
    <mergeCell ref="F60:F61"/>
    <mergeCell ref="B56:B57"/>
    <mergeCell ref="C56:C57"/>
    <mergeCell ref="D56:D57"/>
    <mergeCell ref="E56:E57"/>
    <mergeCell ref="F56:F57"/>
    <mergeCell ref="G56:G57"/>
    <mergeCell ref="B52:B53"/>
    <mergeCell ref="D52:D53"/>
    <mergeCell ref="E52:E53"/>
    <mergeCell ref="F52:F53"/>
    <mergeCell ref="G52:G53"/>
    <mergeCell ref="B54:B55"/>
    <mergeCell ref="D54:D55"/>
    <mergeCell ref="E54:E55"/>
    <mergeCell ref="F54:F55"/>
    <mergeCell ref="G54:G55"/>
    <mergeCell ref="B46:B47"/>
    <mergeCell ref="C46:C47"/>
    <mergeCell ref="D46:D47"/>
    <mergeCell ref="E46:E47"/>
    <mergeCell ref="F46:F47"/>
    <mergeCell ref="G46:G47"/>
    <mergeCell ref="B50:B51"/>
    <mergeCell ref="C50:C51"/>
    <mergeCell ref="D50:D51"/>
    <mergeCell ref="E50:E51"/>
    <mergeCell ref="F50:F51"/>
    <mergeCell ref="G50:G51"/>
    <mergeCell ref="B44:B45"/>
    <mergeCell ref="C44:C45"/>
    <mergeCell ref="D44:D45"/>
    <mergeCell ref="E44:E45"/>
    <mergeCell ref="F44:F45"/>
    <mergeCell ref="G44:G45"/>
    <mergeCell ref="B42:B43"/>
    <mergeCell ref="C42:C43"/>
    <mergeCell ref="D42:D43"/>
    <mergeCell ref="E42:E43"/>
    <mergeCell ref="F42:F43"/>
    <mergeCell ref="G42:G43"/>
    <mergeCell ref="B37:B39"/>
    <mergeCell ref="D37:D39"/>
    <mergeCell ref="E37:E39"/>
    <mergeCell ref="F37:F39"/>
    <mergeCell ref="G37:G39"/>
    <mergeCell ref="B40:B41"/>
    <mergeCell ref="D40:D41"/>
    <mergeCell ref="E40:E41"/>
    <mergeCell ref="F40:F41"/>
    <mergeCell ref="G40:G41"/>
    <mergeCell ref="B35:B36"/>
    <mergeCell ref="C35:C36"/>
    <mergeCell ref="D35:D36"/>
    <mergeCell ref="E35:E36"/>
    <mergeCell ref="F35:F36"/>
    <mergeCell ref="G35:G36"/>
    <mergeCell ref="B32:G32"/>
    <mergeCell ref="B33:B34"/>
    <mergeCell ref="C33:C34"/>
    <mergeCell ref="D33:D34"/>
    <mergeCell ref="E33:E34"/>
    <mergeCell ref="F33:F34"/>
    <mergeCell ref="G33:G34"/>
    <mergeCell ref="B29:B30"/>
    <mergeCell ref="D29:D30"/>
    <mergeCell ref="E29:E30"/>
    <mergeCell ref="F29:F30"/>
    <mergeCell ref="G29:G30"/>
    <mergeCell ref="B31:G31"/>
    <mergeCell ref="D25:D26"/>
    <mergeCell ref="E25:E26"/>
    <mergeCell ref="F25:F26"/>
    <mergeCell ref="G25:G26"/>
    <mergeCell ref="B27:B28"/>
    <mergeCell ref="C27:C28"/>
    <mergeCell ref="D27:D28"/>
    <mergeCell ref="E27:E28"/>
    <mergeCell ref="F27:F28"/>
    <mergeCell ref="G27:G28"/>
    <mergeCell ref="D21:D22"/>
    <mergeCell ref="E21:E22"/>
    <mergeCell ref="F21:F22"/>
    <mergeCell ref="G21:G22"/>
    <mergeCell ref="B23:B24"/>
    <mergeCell ref="D23:D24"/>
    <mergeCell ref="E23:E24"/>
    <mergeCell ref="F23:F24"/>
    <mergeCell ref="G23:G24"/>
    <mergeCell ref="B19:B20"/>
    <mergeCell ref="C19:C20"/>
    <mergeCell ref="D19:D20"/>
    <mergeCell ref="E19:E20"/>
    <mergeCell ref="F19:F20"/>
    <mergeCell ref="G19:G20"/>
    <mergeCell ref="G15:G16"/>
    <mergeCell ref="B17:B18"/>
    <mergeCell ref="D17:D18"/>
    <mergeCell ref="E17:E18"/>
    <mergeCell ref="F17:F18"/>
    <mergeCell ref="G17:G18"/>
    <mergeCell ref="B13:B14"/>
    <mergeCell ref="D13:D14"/>
    <mergeCell ref="E13:E14"/>
    <mergeCell ref="F13:F14"/>
    <mergeCell ref="G13:G14"/>
    <mergeCell ref="B15:B16"/>
    <mergeCell ref="C15:C16"/>
    <mergeCell ref="D15:D16"/>
    <mergeCell ref="E15:E16"/>
    <mergeCell ref="F15:F16"/>
    <mergeCell ref="B9:C9"/>
    <mergeCell ref="B10:G10"/>
    <mergeCell ref="B11:B12"/>
    <mergeCell ref="C11:C12"/>
    <mergeCell ref="D11:D12"/>
    <mergeCell ref="E11:E12"/>
    <mergeCell ref="F11:F12"/>
    <mergeCell ref="G11:G12"/>
    <mergeCell ref="A1:G1"/>
    <mergeCell ref="A2:G2"/>
    <mergeCell ref="A4:G4"/>
    <mergeCell ref="A6:A7"/>
    <mergeCell ref="B6:B7"/>
    <mergeCell ref="C6:C7"/>
    <mergeCell ref="D6:E6"/>
  </mergeCells>
  <conditionalFormatting sqref="G1:G1048576">
    <cfRule type="cellIs" dxfId="5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headerFooter>
    <oddHeader>&amp;R&amp;"Arial Narrow,Pogrubiony"KOSZTORYS ŚLEPY NR 6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5"/>
  <sheetViews>
    <sheetView view="pageBreakPreview" topLeftCell="A13" zoomScaleNormal="130" zoomScaleSheetLayoutView="100" workbookViewId="0">
      <selection activeCell="C11" sqref="C11"/>
    </sheetView>
  </sheetViews>
  <sheetFormatPr defaultColWidth="3.5" defaultRowHeight="12.75"/>
  <cols>
    <col min="1" max="1" width="4.5" style="12" bestFit="1" customWidth="1"/>
    <col min="2" max="2" width="9.5" style="6" customWidth="1"/>
    <col min="3" max="3" width="38.875" style="11" customWidth="1"/>
    <col min="4" max="4" width="5.375" style="12" customWidth="1"/>
    <col min="5" max="5" width="6.875" style="294" customWidth="1"/>
    <col min="6" max="6" width="9.375" style="294" customWidth="1"/>
    <col min="7" max="7" width="8.25" style="5" customWidth="1"/>
    <col min="8" max="8" width="3.5" style="5"/>
    <col min="9" max="9" width="10.125" style="6" hidden="1" customWidth="1"/>
    <col min="10" max="16384" width="3.5" style="6"/>
  </cols>
  <sheetData>
    <row r="1" spans="1:8" ht="15.75">
      <c r="A1" s="367"/>
      <c r="B1" s="367"/>
      <c r="C1" s="367"/>
      <c r="D1" s="367"/>
      <c r="E1" s="367"/>
      <c r="F1" s="367"/>
      <c r="G1" s="367"/>
    </row>
    <row r="2" spans="1:8" s="8" customFormat="1" ht="50.25" customHeight="1">
      <c r="A2" s="368" t="s">
        <v>47</v>
      </c>
      <c r="B2" s="369"/>
      <c r="C2" s="369"/>
      <c r="D2" s="369"/>
      <c r="E2" s="369"/>
      <c r="F2" s="369"/>
      <c r="G2" s="369"/>
      <c r="H2" s="7"/>
    </row>
    <row r="3" spans="1:8" s="8" customFormat="1" ht="15.75">
      <c r="C3" s="9"/>
      <c r="D3" s="286"/>
      <c r="E3" s="297"/>
      <c r="F3" s="297"/>
      <c r="G3" s="7"/>
      <c r="H3" s="7"/>
    </row>
    <row r="4" spans="1:8">
      <c r="A4" s="353" t="s">
        <v>213</v>
      </c>
      <c r="B4" s="353"/>
      <c r="C4" s="353"/>
      <c r="D4" s="353"/>
      <c r="E4" s="353"/>
      <c r="F4" s="353"/>
      <c r="G4" s="353"/>
    </row>
    <row r="5" spans="1:8">
      <c r="A5" s="10"/>
    </row>
    <row r="6" spans="1:8" s="15" customFormat="1" ht="38.25">
      <c r="A6" s="387" t="s">
        <v>0</v>
      </c>
      <c r="B6" s="387" t="s">
        <v>48</v>
      </c>
      <c r="C6" s="387" t="s">
        <v>49</v>
      </c>
      <c r="D6" s="380" t="s">
        <v>50</v>
      </c>
      <c r="E6" s="382"/>
      <c r="F6" s="189" t="s">
        <v>578</v>
      </c>
      <c r="G6" s="189" t="s">
        <v>579</v>
      </c>
      <c r="H6" s="14"/>
    </row>
    <row r="7" spans="1:8" s="15" customFormat="1">
      <c r="A7" s="388"/>
      <c r="B7" s="388"/>
      <c r="C7" s="388"/>
      <c r="D7" s="148" t="s">
        <v>52</v>
      </c>
      <c r="E7" s="149" t="s">
        <v>2</v>
      </c>
      <c r="F7" s="190" t="s">
        <v>53</v>
      </c>
      <c r="G7" s="190" t="s">
        <v>53</v>
      </c>
      <c r="H7" s="14"/>
    </row>
    <row r="8" spans="1:8" s="15" customFormat="1">
      <c r="A8" s="17">
        <v>1</v>
      </c>
      <c r="B8" s="18">
        <v>2</v>
      </c>
      <c r="C8" s="18">
        <v>3</v>
      </c>
      <c r="D8" s="148">
        <v>4</v>
      </c>
      <c r="E8" s="19">
        <v>5</v>
      </c>
      <c r="F8" s="19">
        <v>6</v>
      </c>
      <c r="G8" s="19">
        <v>7</v>
      </c>
      <c r="H8" s="14"/>
    </row>
    <row r="9" spans="1:8" s="15" customFormat="1">
      <c r="A9" s="20" t="s">
        <v>54</v>
      </c>
      <c r="B9" s="428" t="s">
        <v>214</v>
      </c>
      <c r="C9" s="428"/>
      <c r="D9" s="148"/>
      <c r="E9" s="149"/>
      <c r="F9" s="149"/>
      <c r="G9" s="13"/>
      <c r="H9" s="14"/>
    </row>
    <row r="10" spans="1:8" s="36" customFormat="1" ht="15" customHeight="1">
      <c r="A10" s="34" t="s">
        <v>215</v>
      </c>
      <c r="B10" s="429" t="s">
        <v>216</v>
      </c>
      <c r="C10" s="430"/>
      <c r="D10" s="430"/>
      <c r="E10" s="430"/>
      <c r="F10" s="430"/>
      <c r="G10" s="431"/>
      <c r="H10" s="35"/>
    </row>
    <row r="11" spans="1:8" s="27" customFormat="1" ht="38.25">
      <c r="A11" s="37">
        <v>1</v>
      </c>
      <c r="B11" s="432" t="s">
        <v>217</v>
      </c>
      <c r="C11" s="38" t="s">
        <v>218</v>
      </c>
      <c r="D11" s="434" t="s">
        <v>7</v>
      </c>
      <c r="E11" s="434">
        <v>2</v>
      </c>
      <c r="F11" s="434"/>
      <c r="G11" s="436">
        <f>E11*F11</f>
        <v>0</v>
      </c>
      <c r="H11" s="26"/>
    </row>
    <row r="12" spans="1:8">
      <c r="A12" s="39"/>
      <c r="B12" s="433"/>
      <c r="C12" s="40" t="s">
        <v>219</v>
      </c>
      <c r="D12" s="435"/>
      <c r="E12" s="435"/>
      <c r="F12" s="435"/>
      <c r="G12" s="437"/>
    </row>
    <row r="13" spans="1:8" ht="25.5">
      <c r="A13" s="37">
        <v>2</v>
      </c>
      <c r="B13" s="432" t="s">
        <v>217</v>
      </c>
      <c r="C13" s="38" t="s">
        <v>220</v>
      </c>
      <c r="D13" s="434" t="s">
        <v>221</v>
      </c>
      <c r="E13" s="434">
        <v>12</v>
      </c>
      <c r="F13" s="434"/>
      <c r="G13" s="436">
        <f>E13*F13</f>
        <v>0</v>
      </c>
    </row>
    <row r="14" spans="1:8">
      <c r="A14" s="39"/>
      <c r="B14" s="433"/>
      <c r="C14" s="40" t="s">
        <v>219</v>
      </c>
      <c r="D14" s="435"/>
      <c r="E14" s="435"/>
      <c r="F14" s="435"/>
      <c r="G14" s="437"/>
    </row>
    <row r="15" spans="1:8" ht="25.5">
      <c r="A15" s="37">
        <v>3</v>
      </c>
      <c r="B15" s="432" t="s">
        <v>217</v>
      </c>
      <c r="C15" s="38" t="s">
        <v>222</v>
      </c>
      <c r="D15" s="434" t="s">
        <v>29</v>
      </c>
      <c r="E15" s="434">
        <v>1</v>
      </c>
      <c r="F15" s="434"/>
      <c r="G15" s="436">
        <f>E15*F15</f>
        <v>0</v>
      </c>
    </row>
    <row r="16" spans="1:8">
      <c r="A16" s="39"/>
      <c r="B16" s="433"/>
      <c r="C16" s="40" t="s">
        <v>219</v>
      </c>
      <c r="D16" s="435"/>
      <c r="E16" s="435"/>
      <c r="F16" s="435"/>
      <c r="G16" s="437"/>
    </row>
    <row r="17" spans="1:9">
      <c r="A17" s="37">
        <v>4</v>
      </c>
      <c r="B17" s="432" t="s">
        <v>217</v>
      </c>
      <c r="C17" s="38" t="s">
        <v>223</v>
      </c>
      <c r="D17" s="434" t="s">
        <v>7</v>
      </c>
      <c r="E17" s="434">
        <v>1</v>
      </c>
      <c r="F17" s="434"/>
      <c r="G17" s="436">
        <f>E17*F17</f>
        <v>0</v>
      </c>
    </row>
    <row r="18" spans="1:9">
      <c r="A18" s="39"/>
      <c r="B18" s="433"/>
      <c r="C18" s="40" t="s">
        <v>219</v>
      </c>
      <c r="D18" s="435"/>
      <c r="E18" s="435"/>
      <c r="F18" s="435"/>
      <c r="G18" s="437"/>
    </row>
    <row r="19" spans="1:9">
      <c r="A19" s="37">
        <v>5</v>
      </c>
      <c r="B19" s="432" t="s">
        <v>217</v>
      </c>
      <c r="C19" s="38" t="s">
        <v>224</v>
      </c>
      <c r="D19" s="434" t="s">
        <v>7</v>
      </c>
      <c r="E19" s="434">
        <v>1</v>
      </c>
      <c r="F19" s="434"/>
      <c r="G19" s="436">
        <f>E19*F19</f>
        <v>0</v>
      </c>
    </row>
    <row r="20" spans="1:9">
      <c r="A20" s="39"/>
      <c r="B20" s="433"/>
      <c r="C20" s="40" t="s">
        <v>219</v>
      </c>
      <c r="D20" s="435"/>
      <c r="E20" s="435"/>
      <c r="F20" s="435"/>
      <c r="G20" s="437"/>
    </row>
    <row r="21" spans="1:9" ht="25.5">
      <c r="A21" s="37">
        <v>6</v>
      </c>
      <c r="B21" s="432" t="s">
        <v>217</v>
      </c>
      <c r="C21" s="38" t="s">
        <v>225</v>
      </c>
      <c r="D21" s="434" t="s">
        <v>9</v>
      </c>
      <c r="E21" s="434">
        <v>15</v>
      </c>
      <c r="F21" s="434"/>
      <c r="G21" s="436">
        <f>E21*F21</f>
        <v>0</v>
      </c>
    </row>
    <row r="22" spans="1:9">
      <c r="A22" s="39"/>
      <c r="B22" s="433"/>
      <c r="C22" s="40" t="s">
        <v>219</v>
      </c>
      <c r="D22" s="435"/>
      <c r="E22" s="435"/>
      <c r="F22" s="435"/>
      <c r="G22" s="437"/>
    </row>
    <row r="23" spans="1:9" ht="25.5">
      <c r="A23" s="37">
        <v>7</v>
      </c>
      <c r="B23" s="432" t="s">
        <v>217</v>
      </c>
      <c r="C23" s="38" t="s">
        <v>226</v>
      </c>
      <c r="D23" s="434" t="s">
        <v>7</v>
      </c>
      <c r="E23" s="434">
        <v>1</v>
      </c>
      <c r="F23" s="434"/>
      <c r="G23" s="436">
        <f>E23*F23</f>
        <v>0</v>
      </c>
    </row>
    <row r="24" spans="1:9">
      <c r="A24" s="39"/>
      <c r="B24" s="433"/>
      <c r="C24" s="40" t="s">
        <v>219</v>
      </c>
      <c r="D24" s="435"/>
      <c r="E24" s="435"/>
      <c r="F24" s="435"/>
      <c r="G24" s="437"/>
    </row>
    <row r="25" spans="1:9" ht="25.5">
      <c r="A25" s="37">
        <v>8</v>
      </c>
      <c r="B25" s="432" t="s">
        <v>217</v>
      </c>
      <c r="C25" s="38" t="s">
        <v>227</v>
      </c>
      <c r="D25" s="434" t="s">
        <v>7</v>
      </c>
      <c r="E25" s="434">
        <v>4</v>
      </c>
      <c r="F25" s="434"/>
      <c r="G25" s="436">
        <f>E25*F25</f>
        <v>0</v>
      </c>
    </row>
    <row r="26" spans="1:9">
      <c r="A26" s="39"/>
      <c r="B26" s="433"/>
      <c r="C26" s="40" t="s">
        <v>219</v>
      </c>
      <c r="D26" s="435"/>
      <c r="E26" s="435"/>
      <c r="F26" s="435"/>
      <c r="G26" s="437"/>
    </row>
    <row r="27" spans="1:9" ht="25.5">
      <c r="A27" s="37">
        <v>9</v>
      </c>
      <c r="B27" s="432" t="s">
        <v>217</v>
      </c>
      <c r="C27" s="38" t="s">
        <v>228</v>
      </c>
      <c r="D27" s="434" t="s">
        <v>229</v>
      </c>
      <c r="E27" s="434">
        <v>2</v>
      </c>
      <c r="F27" s="434"/>
      <c r="G27" s="436">
        <f>E27*F27</f>
        <v>0</v>
      </c>
    </row>
    <row r="28" spans="1:9">
      <c r="A28" s="39"/>
      <c r="B28" s="433"/>
      <c r="C28" s="40" t="s">
        <v>219</v>
      </c>
      <c r="D28" s="435"/>
      <c r="E28" s="435"/>
      <c r="F28" s="435"/>
      <c r="G28" s="437"/>
    </row>
    <row r="29" spans="1:9" ht="25.5">
      <c r="A29" s="37">
        <v>10</v>
      </c>
      <c r="B29" s="432" t="s">
        <v>217</v>
      </c>
      <c r="C29" s="38" t="s">
        <v>230</v>
      </c>
      <c r="D29" s="434" t="s">
        <v>229</v>
      </c>
      <c r="E29" s="434">
        <v>1</v>
      </c>
      <c r="F29" s="434"/>
      <c r="G29" s="436">
        <f>E29*F29</f>
        <v>0</v>
      </c>
      <c r="I29" s="5"/>
    </row>
    <row r="30" spans="1:9" ht="15" customHeight="1">
      <c r="A30" s="39"/>
      <c r="B30" s="433"/>
      <c r="C30" s="40" t="s">
        <v>219</v>
      </c>
      <c r="D30" s="435"/>
      <c r="E30" s="435"/>
      <c r="F30" s="435"/>
      <c r="G30" s="437"/>
    </row>
    <row r="31" spans="1:9" ht="15" customHeight="1">
      <c r="A31" s="37">
        <v>11</v>
      </c>
      <c r="B31" s="432" t="s">
        <v>217</v>
      </c>
      <c r="C31" s="438" t="s">
        <v>231</v>
      </c>
      <c r="D31" s="434" t="s">
        <v>232</v>
      </c>
      <c r="E31" s="440">
        <v>4.5</v>
      </c>
      <c r="F31" s="434"/>
      <c r="G31" s="436">
        <f>E31*F31</f>
        <v>0</v>
      </c>
    </row>
    <row r="32" spans="1:9" ht="12.75" customHeight="1">
      <c r="A32" s="39"/>
      <c r="B32" s="433"/>
      <c r="C32" s="439"/>
      <c r="D32" s="435"/>
      <c r="E32" s="441"/>
      <c r="F32" s="435"/>
      <c r="G32" s="437"/>
    </row>
    <row r="33" spans="1:7">
      <c r="A33" s="37">
        <v>12</v>
      </c>
      <c r="B33" s="432" t="s">
        <v>217</v>
      </c>
      <c r="C33" s="438" t="s">
        <v>233</v>
      </c>
      <c r="D33" s="434" t="s">
        <v>26</v>
      </c>
      <c r="E33" s="440">
        <v>9</v>
      </c>
      <c r="F33" s="434"/>
      <c r="G33" s="436">
        <f>E33*F33</f>
        <v>0</v>
      </c>
    </row>
    <row r="34" spans="1:7" ht="12.75" customHeight="1">
      <c r="A34" s="39"/>
      <c r="B34" s="433"/>
      <c r="C34" s="439"/>
      <c r="D34" s="435"/>
      <c r="E34" s="441"/>
      <c r="F34" s="435"/>
      <c r="G34" s="437"/>
    </row>
    <row r="35" spans="1:7">
      <c r="A35" s="37">
        <v>13</v>
      </c>
      <c r="B35" s="432" t="s">
        <v>217</v>
      </c>
      <c r="C35" s="438" t="s">
        <v>234</v>
      </c>
      <c r="D35" s="434" t="s">
        <v>26</v>
      </c>
      <c r="E35" s="440">
        <v>4.5</v>
      </c>
      <c r="F35" s="442"/>
      <c r="G35" s="436">
        <f>E35*F35</f>
        <v>0</v>
      </c>
    </row>
    <row r="36" spans="1:7" ht="12.75" customHeight="1">
      <c r="A36" s="39"/>
      <c r="B36" s="433"/>
      <c r="C36" s="439"/>
      <c r="D36" s="435"/>
      <c r="E36" s="441"/>
      <c r="F36" s="443"/>
      <c r="G36" s="437"/>
    </row>
    <row r="37" spans="1:7">
      <c r="A37" s="37">
        <v>14</v>
      </c>
      <c r="B37" s="432" t="s">
        <v>217</v>
      </c>
      <c r="C37" s="438" t="s">
        <v>235</v>
      </c>
      <c r="D37" s="434" t="s">
        <v>26</v>
      </c>
      <c r="E37" s="440">
        <v>4.5</v>
      </c>
      <c r="F37" s="434"/>
      <c r="G37" s="436">
        <f>E37*F37</f>
        <v>0</v>
      </c>
    </row>
    <row r="38" spans="1:7">
      <c r="A38" s="39"/>
      <c r="B38" s="433"/>
      <c r="C38" s="439"/>
      <c r="D38" s="435"/>
      <c r="E38" s="441"/>
      <c r="F38" s="435"/>
      <c r="G38" s="437"/>
    </row>
    <row r="39" spans="1:7" ht="25.5">
      <c r="A39" s="37">
        <v>15</v>
      </c>
      <c r="B39" s="432" t="s">
        <v>217</v>
      </c>
      <c r="C39" s="38" t="s">
        <v>236</v>
      </c>
      <c r="D39" s="434" t="s">
        <v>26</v>
      </c>
      <c r="E39" s="440">
        <v>4.5</v>
      </c>
      <c r="F39" s="434"/>
      <c r="G39" s="436">
        <f>E39*F39</f>
        <v>0</v>
      </c>
    </row>
    <row r="40" spans="1:7">
      <c r="A40" s="41"/>
      <c r="B40" s="444"/>
      <c r="C40" s="42" t="s">
        <v>237</v>
      </c>
      <c r="D40" s="445"/>
      <c r="E40" s="446"/>
      <c r="F40" s="445"/>
      <c r="G40" s="447"/>
    </row>
    <row r="41" spans="1:7" ht="12.75" customHeight="1">
      <c r="A41" s="39"/>
      <c r="B41" s="433"/>
      <c r="C41" s="40" t="s">
        <v>238</v>
      </c>
      <c r="D41" s="435"/>
      <c r="E41" s="441"/>
      <c r="F41" s="435"/>
      <c r="G41" s="437"/>
    </row>
    <row r="42" spans="1:7">
      <c r="A42" s="37">
        <v>16</v>
      </c>
      <c r="B42" s="432" t="s">
        <v>217</v>
      </c>
      <c r="C42" s="438" t="s">
        <v>239</v>
      </c>
      <c r="D42" s="434" t="s">
        <v>26</v>
      </c>
      <c r="E42" s="440">
        <v>45</v>
      </c>
      <c r="F42" s="434"/>
      <c r="G42" s="436">
        <f>E42*F42</f>
        <v>0</v>
      </c>
    </row>
    <row r="43" spans="1:7" ht="12.75" customHeight="1">
      <c r="A43" s="39"/>
      <c r="B43" s="433"/>
      <c r="C43" s="439"/>
      <c r="D43" s="435"/>
      <c r="E43" s="441"/>
      <c r="F43" s="435"/>
      <c r="G43" s="437"/>
    </row>
    <row r="44" spans="1:7">
      <c r="A44" s="37">
        <v>17</v>
      </c>
      <c r="B44" s="432" t="s">
        <v>217</v>
      </c>
      <c r="C44" s="438" t="s">
        <v>240</v>
      </c>
      <c r="D44" s="434" t="s">
        <v>26</v>
      </c>
      <c r="E44" s="440">
        <v>13.5</v>
      </c>
      <c r="F44" s="434"/>
      <c r="G44" s="436">
        <f>E44*F44</f>
        <v>0</v>
      </c>
    </row>
    <row r="45" spans="1:7" ht="12.75" customHeight="1">
      <c r="A45" s="39"/>
      <c r="B45" s="433"/>
      <c r="C45" s="439"/>
      <c r="D45" s="435"/>
      <c r="E45" s="441"/>
      <c r="F45" s="435"/>
      <c r="G45" s="437"/>
    </row>
    <row r="46" spans="1:7">
      <c r="A46" s="37">
        <v>18</v>
      </c>
      <c r="B46" s="432" t="s">
        <v>217</v>
      </c>
      <c r="C46" s="438" t="s">
        <v>241</v>
      </c>
      <c r="D46" s="434" t="s">
        <v>29</v>
      </c>
      <c r="E46" s="434">
        <v>1</v>
      </c>
      <c r="F46" s="442"/>
      <c r="G46" s="436">
        <f>E46*F46</f>
        <v>0</v>
      </c>
    </row>
    <row r="47" spans="1:7" ht="16.5" customHeight="1">
      <c r="A47" s="39"/>
      <c r="B47" s="433"/>
      <c r="C47" s="439"/>
      <c r="D47" s="435"/>
      <c r="E47" s="435"/>
      <c r="F47" s="443"/>
      <c r="G47" s="437"/>
    </row>
    <row r="48" spans="1:7">
      <c r="A48" s="37">
        <v>19</v>
      </c>
      <c r="B48" s="432" t="s">
        <v>217</v>
      </c>
      <c r="C48" s="438" t="s">
        <v>242</v>
      </c>
      <c r="D48" s="434" t="s">
        <v>29</v>
      </c>
      <c r="E48" s="434">
        <v>1</v>
      </c>
      <c r="F48" s="442"/>
      <c r="G48" s="436">
        <f>E48*F48</f>
        <v>0</v>
      </c>
    </row>
    <row r="49" spans="1:9" ht="12.75" customHeight="1">
      <c r="A49" s="39"/>
      <c r="B49" s="433"/>
      <c r="C49" s="439"/>
      <c r="D49" s="435"/>
      <c r="E49" s="435"/>
      <c r="F49" s="443"/>
      <c r="G49" s="437"/>
      <c r="I49" s="6">
        <f>SUM(G11:G49)</f>
        <v>0</v>
      </c>
    </row>
    <row r="50" spans="1:9" s="36" customFormat="1" ht="15" customHeight="1">
      <c r="A50" s="34" t="s">
        <v>243</v>
      </c>
      <c r="B50" s="429" t="s">
        <v>244</v>
      </c>
      <c r="C50" s="430"/>
      <c r="D50" s="430"/>
      <c r="E50" s="430"/>
      <c r="F50" s="430"/>
      <c r="G50" s="431"/>
      <c r="H50" s="35"/>
    </row>
    <row r="51" spans="1:9" s="36" customFormat="1" ht="15" customHeight="1">
      <c r="A51" s="34" t="s">
        <v>245</v>
      </c>
      <c r="B51" s="429" t="s">
        <v>246</v>
      </c>
      <c r="C51" s="430"/>
      <c r="D51" s="430"/>
      <c r="E51" s="430"/>
      <c r="F51" s="430"/>
      <c r="G51" s="431"/>
      <c r="H51" s="35"/>
    </row>
    <row r="52" spans="1:9">
      <c r="A52" s="37">
        <v>20</v>
      </c>
      <c r="B52" s="438" t="s">
        <v>217</v>
      </c>
      <c r="C52" s="438" t="s">
        <v>247</v>
      </c>
      <c r="D52" s="434" t="s">
        <v>26</v>
      </c>
      <c r="E52" s="448">
        <v>93.75</v>
      </c>
      <c r="F52" s="434"/>
      <c r="G52" s="436">
        <f>E52*F52</f>
        <v>0</v>
      </c>
    </row>
    <row r="53" spans="1:9" ht="12.75" customHeight="1">
      <c r="A53" s="39"/>
      <c r="B53" s="439"/>
      <c r="C53" s="439"/>
      <c r="D53" s="435"/>
      <c r="E53" s="449"/>
      <c r="F53" s="435"/>
      <c r="G53" s="437"/>
    </row>
    <row r="54" spans="1:9">
      <c r="A54" s="37">
        <v>21</v>
      </c>
      <c r="B54" s="438" t="s">
        <v>217</v>
      </c>
      <c r="C54" s="438" t="s">
        <v>248</v>
      </c>
      <c r="D54" s="434" t="s">
        <v>25</v>
      </c>
      <c r="E54" s="448">
        <v>150</v>
      </c>
      <c r="F54" s="434"/>
      <c r="G54" s="436">
        <f t="shared" ref="G54" si="0">E54*F54</f>
        <v>0</v>
      </c>
    </row>
    <row r="55" spans="1:9" ht="12.75" customHeight="1">
      <c r="A55" s="39"/>
      <c r="B55" s="439"/>
      <c r="C55" s="439"/>
      <c r="D55" s="435"/>
      <c r="E55" s="449"/>
      <c r="F55" s="435"/>
      <c r="G55" s="437"/>
    </row>
    <row r="56" spans="1:9">
      <c r="A56" s="37">
        <v>22</v>
      </c>
      <c r="B56" s="438" t="s">
        <v>217</v>
      </c>
      <c r="C56" s="438" t="s">
        <v>249</v>
      </c>
      <c r="D56" s="434" t="s">
        <v>9</v>
      </c>
      <c r="E56" s="448">
        <v>15</v>
      </c>
      <c r="F56" s="434"/>
      <c r="G56" s="436">
        <f t="shared" ref="G56" si="1">E56*F56</f>
        <v>0</v>
      </c>
    </row>
    <row r="57" spans="1:9">
      <c r="A57" s="39"/>
      <c r="B57" s="439"/>
      <c r="C57" s="439"/>
      <c r="D57" s="435"/>
      <c r="E57" s="449"/>
      <c r="F57" s="435"/>
      <c r="G57" s="437"/>
    </row>
    <row r="58" spans="1:9">
      <c r="A58" s="37">
        <v>23</v>
      </c>
      <c r="B58" s="438" t="s">
        <v>217</v>
      </c>
      <c r="C58" s="438" t="s">
        <v>250</v>
      </c>
      <c r="D58" s="434" t="s">
        <v>232</v>
      </c>
      <c r="E58" s="448">
        <v>0.6</v>
      </c>
      <c r="F58" s="442"/>
      <c r="G58" s="436">
        <f t="shared" ref="G58" si="2">E58*F58</f>
        <v>0</v>
      </c>
    </row>
    <row r="59" spans="1:9" ht="12.75" customHeight="1">
      <c r="A59" s="39"/>
      <c r="B59" s="439"/>
      <c r="C59" s="439"/>
      <c r="D59" s="435"/>
      <c r="E59" s="449"/>
      <c r="F59" s="443"/>
      <c r="G59" s="437"/>
    </row>
    <row r="60" spans="1:9">
      <c r="A60" s="37">
        <v>24</v>
      </c>
      <c r="B60" s="438" t="s">
        <v>217</v>
      </c>
      <c r="C60" s="438" t="s">
        <v>251</v>
      </c>
      <c r="D60" s="434" t="s">
        <v>26</v>
      </c>
      <c r="E60" s="448">
        <v>12</v>
      </c>
      <c r="F60" s="434"/>
      <c r="G60" s="436">
        <f t="shared" ref="G60" si="3">E60*F60</f>
        <v>0</v>
      </c>
    </row>
    <row r="61" spans="1:9">
      <c r="A61" s="39"/>
      <c r="B61" s="439"/>
      <c r="C61" s="439"/>
      <c r="D61" s="435"/>
      <c r="E61" s="449"/>
      <c r="F61" s="435"/>
      <c r="G61" s="437"/>
    </row>
    <row r="62" spans="1:9">
      <c r="A62" s="37">
        <v>25</v>
      </c>
      <c r="B62" s="438" t="s">
        <v>217</v>
      </c>
      <c r="C62" s="438" t="s">
        <v>240</v>
      </c>
      <c r="D62" s="434" t="s">
        <v>26</v>
      </c>
      <c r="E62" s="448">
        <v>81.75</v>
      </c>
      <c r="F62" s="434"/>
      <c r="G62" s="436">
        <f t="shared" ref="G62" si="4">E62*F62</f>
        <v>0</v>
      </c>
    </row>
    <row r="63" spans="1:9" ht="12.75" customHeight="1">
      <c r="A63" s="39"/>
      <c r="B63" s="439"/>
      <c r="C63" s="439"/>
      <c r="D63" s="435"/>
      <c r="E63" s="449"/>
      <c r="F63" s="435"/>
      <c r="G63" s="437"/>
    </row>
    <row r="64" spans="1:9" ht="25.5">
      <c r="A64" s="37">
        <v>26</v>
      </c>
      <c r="B64" s="438" t="s">
        <v>217</v>
      </c>
      <c r="C64" s="38" t="s">
        <v>252</v>
      </c>
      <c r="D64" s="434" t="s">
        <v>232</v>
      </c>
      <c r="E64" s="448">
        <v>21.6</v>
      </c>
      <c r="F64" s="434"/>
      <c r="G64" s="436">
        <f>E64*F64</f>
        <v>0</v>
      </c>
    </row>
    <row r="65" spans="1:9" ht="12.75" customHeight="1">
      <c r="A65" s="39"/>
      <c r="B65" s="439"/>
      <c r="C65" s="40" t="s">
        <v>253</v>
      </c>
      <c r="D65" s="435"/>
      <c r="E65" s="449"/>
      <c r="F65" s="435"/>
      <c r="G65" s="437"/>
    </row>
    <row r="66" spans="1:9">
      <c r="A66" s="37">
        <v>27</v>
      </c>
      <c r="B66" s="438" t="s">
        <v>217</v>
      </c>
      <c r="C66" s="438" t="s">
        <v>254</v>
      </c>
      <c r="D66" s="434" t="s">
        <v>26</v>
      </c>
      <c r="E66" s="448">
        <v>12</v>
      </c>
      <c r="F66" s="434"/>
      <c r="G66" s="450">
        <f>E66*F66</f>
        <v>0</v>
      </c>
    </row>
    <row r="67" spans="1:9" ht="12.75" customHeight="1">
      <c r="A67" s="39"/>
      <c r="B67" s="439"/>
      <c r="C67" s="439"/>
      <c r="D67" s="435"/>
      <c r="E67" s="449"/>
      <c r="F67" s="435"/>
      <c r="G67" s="451"/>
    </row>
    <row r="68" spans="1:9" ht="25.5">
      <c r="A68" s="37">
        <v>28</v>
      </c>
      <c r="B68" s="438" t="s">
        <v>217</v>
      </c>
      <c r="C68" s="38" t="s">
        <v>255</v>
      </c>
      <c r="D68" s="434" t="s">
        <v>229</v>
      </c>
      <c r="E68" s="434">
        <v>3</v>
      </c>
      <c r="F68" s="442"/>
      <c r="G68" s="450">
        <f>E68*F68</f>
        <v>0</v>
      </c>
    </row>
    <row r="69" spans="1:9">
      <c r="A69" s="39"/>
      <c r="B69" s="439"/>
      <c r="C69" s="40" t="s">
        <v>256</v>
      </c>
      <c r="D69" s="435"/>
      <c r="E69" s="435"/>
      <c r="F69" s="443"/>
      <c r="G69" s="451"/>
    </row>
    <row r="70" spans="1:9">
      <c r="A70" s="37">
        <v>29</v>
      </c>
      <c r="B70" s="438" t="s">
        <v>217</v>
      </c>
      <c r="C70" s="438" t="s">
        <v>257</v>
      </c>
      <c r="D70" s="434" t="s">
        <v>258</v>
      </c>
      <c r="E70" s="434">
        <v>3</v>
      </c>
      <c r="F70" s="434"/>
      <c r="G70" s="450">
        <f>E70*F70</f>
        <v>0</v>
      </c>
    </row>
    <row r="71" spans="1:9" ht="12.75" customHeight="1">
      <c r="A71" s="39"/>
      <c r="B71" s="439"/>
      <c r="C71" s="439"/>
      <c r="D71" s="435"/>
      <c r="E71" s="435"/>
      <c r="F71" s="435"/>
      <c r="G71" s="451"/>
    </row>
    <row r="72" spans="1:9">
      <c r="A72" s="37">
        <v>30</v>
      </c>
      <c r="B72" s="438" t="s">
        <v>217</v>
      </c>
      <c r="C72" s="438" t="s">
        <v>259</v>
      </c>
      <c r="D72" s="434" t="s">
        <v>25</v>
      </c>
      <c r="E72" s="434">
        <v>45.72</v>
      </c>
      <c r="F72" s="434"/>
      <c r="G72" s="450">
        <f>E72*F72</f>
        <v>0</v>
      </c>
    </row>
    <row r="73" spans="1:9" ht="12.75" customHeight="1">
      <c r="A73" s="39"/>
      <c r="B73" s="439"/>
      <c r="C73" s="439"/>
      <c r="D73" s="435"/>
      <c r="E73" s="435"/>
      <c r="F73" s="435"/>
      <c r="G73" s="451"/>
    </row>
    <row r="74" spans="1:9" ht="25.5">
      <c r="A74" s="37">
        <v>31</v>
      </c>
      <c r="B74" s="438" t="s">
        <v>217</v>
      </c>
      <c r="C74" s="38" t="s">
        <v>260</v>
      </c>
      <c r="D74" s="434" t="s">
        <v>229</v>
      </c>
      <c r="E74" s="434">
        <v>7</v>
      </c>
      <c r="F74" s="442"/>
      <c r="G74" s="450">
        <f>E74*F74</f>
        <v>0</v>
      </c>
    </row>
    <row r="75" spans="1:9" ht="12.75" customHeight="1">
      <c r="A75" s="41"/>
      <c r="B75" s="452"/>
      <c r="C75" s="42" t="s">
        <v>261</v>
      </c>
      <c r="D75" s="445"/>
      <c r="E75" s="445"/>
      <c r="F75" s="453"/>
      <c r="G75" s="454"/>
    </row>
    <row r="76" spans="1:9">
      <c r="A76" s="39"/>
      <c r="B76" s="439"/>
      <c r="C76" s="40" t="s">
        <v>262</v>
      </c>
      <c r="D76" s="435"/>
      <c r="E76" s="435"/>
      <c r="F76" s="443"/>
      <c r="G76" s="451"/>
      <c r="I76" s="5"/>
    </row>
    <row r="77" spans="1:9" ht="15" customHeight="1">
      <c r="A77" s="37">
        <v>32</v>
      </c>
      <c r="B77" s="438" t="s">
        <v>217</v>
      </c>
      <c r="C77" s="38" t="s">
        <v>260</v>
      </c>
      <c r="D77" s="434" t="s">
        <v>229</v>
      </c>
      <c r="E77" s="434">
        <v>7</v>
      </c>
      <c r="F77" s="442"/>
      <c r="G77" s="450">
        <f>E77*F77</f>
        <v>0</v>
      </c>
    </row>
    <row r="78" spans="1:9">
      <c r="A78" s="41"/>
      <c r="B78" s="452"/>
      <c r="C78" s="42" t="s">
        <v>263</v>
      </c>
      <c r="D78" s="445"/>
      <c r="E78" s="445"/>
      <c r="F78" s="453"/>
      <c r="G78" s="454"/>
    </row>
    <row r="79" spans="1:9">
      <c r="A79" s="39"/>
      <c r="B79" s="439"/>
      <c r="C79" s="40" t="s">
        <v>262</v>
      </c>
      <c r="D79" s="435"/>
      <c r="E79" s="435"/>
      <c r="F79" s="443"/>
      <c r="G79" s="451"/>
    </row>
    <row r="80" spans="1:9" ht="25.5">
      <c r="A80" s="37">
        <v>33</v>
      </c>
      <c r="B80" s="438" t="s">
        <v>217</v>
      </c>
      <c r="C80" s="38" t="s">
        <v>260</v>
      </c>
      <c r="D80" s="434" t="s">
        <v>229</v>
      </c>
      <c r="E80" s="434">
        <v>7</v>
      </c>
      <c r="F80" s="442"/>
      <c r="G80" s="450">
        <f>E80*F80</f>
        <v>0</v>
      </c>
    </row>
    <row r="81" spans="1:9">
      <c r="A81" s="39"/>
      <c r="B81" s="439"/>
      <c r="C81" s="40" t="s">
        <v>264</v>
      </c>
      <c r="D81" s="435"/>
      <c r="E81" s="435"/>
      <c r="F81" s="443"/>
      <c r="G81" s="451"/>
      <c r="I81" s="5">
        <f>SUM(G52:G81)</f>
        <v>0</v>
      </c>
    </row>
    <row r="82" spans="1:9" s="36" customFormat="1" ht="15" customHeight="1">
      <c r="A82" s="34" t="s">
        <v>265</v>
      </c>
      <c r="B82" s="429" t="s">
        <v>214</v>
      </c>
      <c r="C82" s="430"/>
      <c r="D82" s="430"/>
      <c r="E82" s="430"/>
      <c r="F82" s="430"/>
      <c r="G82" s="431"/>
      <c r="H82" s="35"/>
    </row>
    <row r="83" spans="1:9" ht="25.5">
      <c r="A83" s="37">
        <v>34</v>
      </c>
      <c r="B83" s="432" t="s">
        <v>217</v>
      </c>
      <c r="C83" s="38" t="s">
        <v>266</v>
      </c>
      <c r="D83" s="434" t="s">
        <v>29</v>
      </c>
      <c r="E83" s="434">
        <v>2</v>
      </c>
      <c r="F83" s="434"/>
      <c r="G83" s="455">
        <f>E83*F83</f>
        <v>0</v>
      </c>
    </row>
    <row r="84" spans="1:9">
      <c r="A84" s="39"/>
      <c r="B84" s="433"/>
      <c r="C84" s="40" t="s">
        <v>267</v>
      </c>
      <c r="D84" s="435"/>
      <c r="E84" s="435"/>
      <c r="F84" s="435"/>
      <c r="G84" s="456"/>
    </row>
    <row r="85" spans="1:9" ht="25.5">
      <c r="A85" s="37">
        <v>35</v>
      </c>
      <c r="B85" s="432" t="s">
        <v>217</v>
      </c>
      <c r="C85" s="38" t="s">
        <v>268</v>
      </c>
      <c r="D85" s="434" t="s">
        <v>29</v>
      </c>
      <c r="E85" s="434">
        <v>2</v>
      </c>
      <c r="F85" s="434"/>
      <c r="G85" s="455">
        <f>E85*F85</f>
        <v>0</v>
      </c>
    </row>
    <row r="86" spans="1:9">
      <c r="A86" s="39"/>
      <c r="B86" s="433"/>
      <c r="C86" s="40" t="s">
        <v>267</v>
      </c>
      <c r="D86" s="435"/>
      <c r="E86" s="435"/>
      <c r="F86" s="435"/>
      <c r="G86" s="456"/>
    </row>
    <row r="87" spans="1:9" ht="25.5">
      <c r="A87" s="37">
        <v>36</v>
      </c>
      <c r="B87" s="432" t="s">
        <v>217</v>
      </c>
      <c r="C87" s="38" t="s">
        <v>269</v>
      </c>
      <c r="D87" s="434" t="s">
        <v>29</v>
      </c>
      <c r="E87" s="434">
        <v>2</v>
      </c>
      <c r="F87" s="434"/>
      <c r="G87" s="455">
        <f>E87*F87</f>
        <v>0</v>
      </c>
    </row>
    <row r="88" spans="1:9">
      <c r="A88" s="39"/>
      <c r="B88" s="433"/>
      <c r="C88" s="40" t="s">
        <v>219</v>
      </c>
      <c r="D88" s="435"/>
      <c r="E88" s="435"/>
      <c r="F88" s="435"/>
      <c r="G88" s="456"/>
    </row>
    <row r="89" spans="1:9" ht="25.5">
      <c r="A89" s="37">
        <v>37</v>
      </c>
      <c r="B89" s="432" t="s">
        <v>217</v>
      </c>
      <c r="C89" s="38" t="s">
        <v>270</v>
      </c>
      <c r="D89" s="434" t="s">
        <v>29</v>
      </c>
      <c r="E89" s="434">
        <v>2</v>
      </c>
      <c r="F89" s="434"/>
      <c r="G89" s="455">
        <f>E89*F89</f>
        <v>0</v>
      </c>
    </row>
    <row r="90" spans="1:9">
      <c r="A90" s="39"/>
      <c r="B90" s="433"/>
      <c r="C90" s="40" t="s">
        <v>219</v>
      </c>
      <c r="D90" s="435"/>
      <c r="E90" s="435"/>
      <c r="F90" s="435"/>
      <c r="G90" s="456"/>
    </row>
    <row r="91" spans="1:9">
      <c r="A91" s="37">
        <v>38</v>
      </c>
      <c r="B91" s="432" t="s">
        <v>217</v>
      </c>
      <c r="C91" s="438" t="s">
        <v>271</v>
      </c>
      <c r="D91" s="434" t="s">
        <v>221</v>
      </c>
      <c r="E91" s="434">
        <v>12</v>
      </c>
      <c r="F91" s="434"/>
      <c r="G91" s="436">
        <f>E91*F91</f>
        <v>0</v>
      </c>
    </row>
    <row r="92" spans="1:9">
      <c r="A92" s="39"/>
      <c r="B92" s="433"/>
      <c r="C92" s="439"/>
      <c r="D92" s="435"/>
      <c r="E92" s="435"/>
      <c r="F92" s="435"/>
      <c r="G92" s="437"/>
    </row>
    <row r="93" spans="1:9">
      <c r="A93" s="37">
        <v>39</v>
      </c>
      <c r="B93" s="432" t="s">
        <v>217</v>
      </c>
      <c r="C93" s="438" t="s">
        <v>272</v>
      </c>
      <c r="D93" s="434" t="s">
        <v>7</v>
      </c>
      <c r="E93" s="434">
        <v>5</v>
      </c>
      <c r="F93" s="434"/>
      <c r="G93" s="436">
        <f>E93*F93</f>
        <v>0</v>
      </c>
    </row>
    <row r="94" spans="1:9">
      <c r="A94" s="39"/>
      <c r="B94" s="433"/>
      <c r="C94" s="439"/>
      <c r="D94" s="435"/>
      <c r="E94" s="435"/>
      <c r="F94" s="435"/>
      <c r="G94" s="437"/>
    </row>
    <row r="95" spans="1:9">
      <c r="A95" s="37">
        <v>40</v>
      </c>
      <c r="B95" s="432" t="s">
        <v>217</v>
      </c>
      <c r="C95" s="438" t="s">
        <v>273</v>
      </c>
      <c r="D95" s="434" t="s">
        <v>6</v>
      </c>
      <c r="E95" s="434">
        <v>0.23</v>
      </c>
      <c r="F95" s="442"/>
      <c r="G95" s="436">
        <f>E95*F95</f>
        <v>0</v>
      </c>
    </row>
    <row r="96" spans="1:9">
      <c r="A96" s="39"/>
      <c r="B96" s="433"/>
      <c r="C96" s="439"/>
      <c r="D96" s="435"/>
      <c r="E96" s="435"/>
      <c r="F96" s="443"/>
      <c r="G96" s="437"/>
    </row>
    <row r="97" spans="1:9">
      <c r="A97" s="37">
        <v>41</v>
      </c>
      <c r="B97" s="432" t="s">
        <v>217</v>
      </c>
      <c r="C97" s="438" t="s">
        <v>274</v>
      </c>
      <c r="D97" s="434" t="s">
        <v>275</v>
      </c>
      <c r="E97" s="434">
        <v>24</v>
      </c>
      <c r="F97" s="434"/>
      <c r="G97" s="436">
        <f t="shared" ref="G97" si="5">E97*F97</f>
        <v>0</v>
      </c>
    </row>
    <row r="98" spans="1:9">
      <c r="A98" s="39"/>
      <c r="B98" s="433"/>
      <c r="C98" s="439"/>
      <c r="D98" s="435"/>
      <c r="E98" s="435"/>
      <c r="F98" s="435"/>
      <c r="G98" s="437"/>
    </row>
    <row r="99" spans="1:9">
      <c r="A99" s="37">
        <v>42</v>
      </c>
      <c r="B99" s="432" t="s">
        <v>217</v>
      </c>
      <c r="C99" s="438" t="s">
        <v>276</v>
      </c>
      <c r="D99" s="434" t="s">
        <v>7</v>
      </c>
      <c r="E99" s="434">
        <v>2</v>
      </c>
      <c r="F99" s="434"/>
      <c r="G99" s="436">
        <f t="shared" ref="G99" si="6">E99*F99</f>
        <v>0</v>
      </c>
    </row>
    <row r="100" spans="1:9">
      <c r="A100" s="39"/>
      <c r="B100" s="433"/>
      <c r="C100" s="439"/>
      <c r="D100" s="435"/>
      <c r="E100" s="435"/>
      <c r="F100" s="435"/>
      <c r="G100" s="437"/>
    </row>
    <row r="101" spans="1:9">
      <c r="A101" s="37">
        <v>43</v>
      </c>
      <c r="B101" s="432" t="s">
        <v>217</v>
      </c>
      <c r="C101" s="438" t="s">
        <v>277</v>
      </c>
      <c r="D101" s="434" t="s">
        <v>278</v>
      </c>
      <c r="E101" s="434">
        <v>2</v>
      </c>
      <c r="F101" s="442"/>
      <c r="G101" s="436">
        <f t="shared" ref="G101" si="7">E101*F101</f>
        <v>0</v>
      </c>
    </row>
    <row r="102" spans="1:9">
      <c r="A102" s="39"/>
      <c r="B102" s="433"/>
      <c r="C102" s="439"/>
      <c r="D102" s="435"/>
      <c r="E102" s="435"/>
      <c r="F102" s="443"/>
      <c r="G102" s="437"/>
    </row>
    <row r="103" spans="1:9" ht="25.5">
      <c r="A103" s="37">
        <v>44</v>
      </c>
      <c r="B103" s="432" t="s">
        <v>217</v>
      </c>
      <c r="C103" s="38" t="s">
        <v>279</v>
      </c>
      <c r="D103" s="434" t="s">
        <v>29</v>
      </c>
      <c r="E103" s="434">
        <v>1</v>
      </c>
      <c r="F103" s="442"/>
      <c r="G103" s="436">
        <f>E103*F103</f>
        <v>0</v>
      </c>
    </row>
    <row r="104" spans="1:9">
      <c r="A104" s="41"/>
      <c r="B104" s="444"/>
      <c r="C104" s="42" t="s">
        <v>280</v>
      </c>
      <c r="D104" s="445"/>
      <c r="E104" s="445"/>
      <c r="F104" s="453"/>
      <c r="G104" s="447"/>
    </row>
    <row r="105" spans="1:9">
      <c r="A105" s="39"/>
      <c r="B105" s="433"/>
      <c r="C105" s="40" t="s">
        <v>281</v>
      </c>
      <c r="D105" s="435"/>
      <c r="E105" s="435"/>
      <c r="F105" s="443"/>
      <c r="G105" s="437"/>
    </row>
    <row r="106" spans="1:9">
      <c r="A106" s="37">
        <v>45</v>
      </c>
      <c r="B106" s="432" t="s">
        <v>217</v>
      </c>
      <c r="C106" s="38" t="s">
        <v>282</v>
      </c>
      <c r="D106" s="434" t="s">
        <v>7</v>
      </c>
      <c r="E106" s="434">
        <v>2</v>
      </c>
      <c r="F106" s="434"/>
      <c r="G106" s="450">
        <f>E106*F106</f>
        <v>0</v>
      </c>
    </row>
    <row r="107" spans="1:9">
      <c r="A107" s="39"/>
      <c r="B107" s="433"/>
      <c r="C107" s="40" t="s">
        <v>283</v>
      </c>
      <c r="D107" s="435"/>
      <c r="E107" s="435"/>
      <c r="F107" s="435"/>
      <c r="G107" s="451"/>
    </row>
    <row r="108" spans="1:9">
      <c r="A108" s="37">
        <v>46</v>
      </c>
      <c r="B108" s="432" t="s">
        <v>217</v>
      </c>
      <c r="C108" s="38" t="s">
        <v>284</v>
      </c>
      <c r="D108" s="434" t="s">
        <v>285</v>
      </c>
      <c r="E108" s="434">
        <v>2</v>
      </c>
      <c r="F108" s="434"/>
      <c r="G108" s="450">
        <f t="shared" ref="G108" si="8">E108*F108</f>
        <v>0</v>
      </c>
      <c r="I108" s="5"/>
    </row>
    <row r="109" spans="1:9" ht="15" customHeight="1">
      <c r="A109" s="39"/>
      <c r="B109" s="433"/>
      <c r="C109" s="40" t="s">
        <v>286</v>
      </c>
      <c r="D109" s="435"/>
      <c r="E109" s="435"/>
      <c r="F109" s="435"/>
      <c r="G109" s="451"/>
    </row>
    <row r="110" spans="1:9" ht="15" customHeight="1">
      <c r="A110" s="37">
        <v>47</v>
      </c>
      <c r="B110" s="432" t="s">
        <v>217</v>
      </c>
      <c r="C110" s="438" t="s">
        <v>287</v>
      </c>
      <c r="D110" s="434" t="s">
        <v>7</v>
      </c>
      <c r="E110" s="434">
        <v>2</v>
      </c>
      <c r="F110" s="434"/>
      <c r="G110" s="450">
        <f t="shared" ref="G110" si="9">E110*F110</f>
        <v>0</v>
      </c>
    </row>
    <row r="111" spans="1:9">
      <c r="A111" s="39"/>
      <c r="B111" s="433"/>
      <c r="C111" s="439"/>
      <c r="D111" s="435"/>
      <c r="E111" s="435"/>
      <c r="F111" s="435"/>
      <c r="G111" s="451"/>
      <c r="I111" s="5"/>
    </row>
    <row r="112" spans="1:9" s="27" customFormat="1">
      <c r="A112" s="37">
        <v>48</v>
      </c>
      <c r="B112" s="432" t="s">
        <v>217</v>
      </c>
      <c r="C112" s="438" t="s">
        <v>288</v>
      </c>
      <c r="D112" s="434" t="s">
        <v>7</v>
      </c>
      <c r="E112" s="434">
        <v>4</v>
      </c>
      <c r="F112" s="442"/>
      <c r="G112" s="450">
        <f t="shared" ref="G112" si="10">E112*F112</f>
        <v>0</v>
      </c>
      <c r="H112" s="26"/>
    </row>
    <row r="113" spans="1:7">
      <c r="A113" s="39"/>
      <c r="B113" s="433"/>
      <c r="C113" s="439"/>
      <c r="D113" s="435"/>
      <c r="E113" s="435"/>
      <c r="F113" s="443"/>
      <c r="G113" s="451"/>
    </row>
    <row r="114" spans="1:7">
      <c r="A114" s="37">
        <v>49</v>
      </c>
      <c r="B114" s="432" t="s">
        <v>217</v>
      </c>
      <c r="C114" s="438" t="s">
        <v>289</v>
      </c>
      <c r="D114" s="434" t="s">
        <v>7</v>
      </c>
      <c r="E114" s="434">
        <v>2</v>
      </c>
      <c r="F114" s="434"/>
      <c r="G114" s="450">
        <f t="shared" ref="G114" si="11">E114*F114</f>
        <v>0</v>
      </c>
    </row>
    <row r="115" spans="1:7">
      <c r="A115" s="39"/>
      <c r="B115" s="433"/>
      <c r="C115" s="439"/>
      <c r="D115" s="435"/>
      <c r="E115" s="435"/>
      <c r="F115" s="435"/>
      <c r="G115" s="451"/>
    </row>
    <row r="116" spans="1:7">
      <c r="A116" s="37">
        <v>50</v>
      </c>
      <c r="B116" s="432" t="s">
        <v>217</v>
      </c>
      <c r="C116" s="38" t="s">
        <v>290</v>
      </c>
      <c r="D116" s="434" t="s">
        <v>7</v>
      </c>
      <c r="E116" s="434">
        <v>1</v>
      </c>
      <c r="F116" s="442"/>
      <c r="G116" s="450">
        <f t="shared" ref="G116" si="12">E116*F116</f>
        <v>0</v>
      </c>
    </row>
    <row r="117" spans="1:7">
      <c r="A117" s="39"/>
      <c r="B117" s="433"/>
      <c r="C117" s="40" t="s">
        <v>291</v>
      </c>
      <c r="D117" s="435"/>
      <c r="E117" s="435"/>
      <c r="F117" s="443"/>
      <c r="G117" s="451"/>
    </row>
    <row r="118" spans="1:7">
      <c r="A118" s="37">
        <v>51</v>
      </c>
      <c r="B118" s="432" t="s">
        <v>217</v>
      </c>
      <c r="C118" s="438" t="s">
        <v>292</v>
      </c>
      <c r="D118" s="434" t="s">
        <v>9</v>
      </c>
      <c r="E118" s="434">
        <v>15</v>
      </c>
      <c r="F118" s="434"/>
      <c r="G118" s="450">
        <f t="shared" ref="G118" si="13">E118*F118</f>
        <v>0</v>
      </c>
    </row>
    <row r="119" spans="1:7">
      <c r="A119" s="39"/>
      <c r="B119" s="433"/>
      <c r="C119" s="439"/>
      <c r="D119" s="435"/>
      <c r="E119" s="435"/>
      <c r="F119" s="435"/>
      <c r="G119" s="451"/>
    </row>
    <row r="120" spans="1:7" ht="25.5">
      <c r="A120" s="37">
        <v>52</v>
      </c>
      <c r="B120" s="432" t="s">
        <v>217</v>
      </c>
      <c r="C120" s="38" t="s">
        <v>293</v>
      </c>
      <c r="D120" s="434" t="s">
        <v>7</v>
      </c>
      <c r="E120" s="434">
        <v>1</v>
      </c>
      <c r="F120" s="442"/>
      <c r="G120" s="436">
        <f>E120*F120</f>
        <v>0</v>
      </c>
    </row>
    <row r="121" spans="1:7">
      <c r="A121" s="39"/>
      <c r="B121" s="433"/>
      <c r="C121" s="40" t="s">
        <v>294</v>
      </c>
      <c r="D121" s="435"/>
      <c r="E121" s="435"/>
      <c r="F121" s="443"/>
      <c r="G121" s="437"/>
    </row>
    <row r="122" spans="1:7">
      <c r="A122" s="37">
        <v>53</v>
      </c>
      <c r="B122" s="432" t="s">
        <v>217</v>
      </c>
      <c r="C122" s="438" t="s">
        <v>289</v>
      </c>
      <c r="D122" s="434" t="s">
        <v>7</v>
      </c>
      <c r="E122" s="434">
        <v>2</v>
      </c>
      <c r="F122" s="434"/>
      <c r="G122" s="450">
        <f>E122*F122</f>
        <v>0</v>
      </c>
    </row>
    <row r="123" spans="1:7">
      <c r="A123" s="39"/>
      <c r="B123" s="433"/>
      <c r="C123" s="439"/>
      <c r="D123" s="435"/>
      <c r="E123" s="435"/>
      <c r="F123" s="435"/>
      <c r="G123" s="451"/>
    </row>
    <row r="124" spans="1:7">
      <c r="A124" s="37">
        <v>54</v>
      </c>
      <c r="B124" s="432" t="s">
        <v>217</v>
      </c>
      <c r="C124" s="38" t="s">
        <v>282</v>
      </c>
      <c r="D124" s="434" t="s">
        <v>7</v>
      </c>
      <c r="E124" s="434">
        <v>10</v>
      </c>
      <c r="F124" s="434"/>
      <c r="G124" s="450">
        <f t="shared" ref="G124" si="14">E124*F124</f>
        <v>0</v>
      </c>
    </row>
    <row r="125" spans="1:7">
      <c r="A125" s="39"/>
      <c r="B125" s="433"/>
      <c r="C125" s="40" t="s">
        <v>283</v>
      </c>
      <c r="D125" s="435"/>
      <c r="E125" s="435"/>
      <c r="F125" s="435"/>
      <c r="G125" s="451"/>
    </row>
    <row r="126" spans="1:7">
      <c r="A126" s="37">
        <v>55</v>
      </c>
      <c r="B126" s="432" t="s">
        <v>217</v>
      </c>
      <c r="C126" s="38" t="s">
        <v>284</v>
      </c>
      <c r="D126" s="434" t="s">
        <v>285</v>
      </c>
      <c r="E126" s="434">
        <v>10</v>
      </c>
      <c r="F126" s="434"/>
      <c r="G126" s="450">
        <f t="shared" ref="G126" si="15">E126*F126</f>
        <v>0</v>
      </c>
    </row>
    <row r="127" spans="1:7">
      <c r="A127" s="39"/>
      <c r="B127" s="433"/>
      <c r="C127" s="40" t="s">
        <v>286</v>
      </c>
      <c r="D127" s="435"/>
      <c r="E127" s="435"/>
      <c r="F127" s="435"/>
      <c r="G127" s="451"/>
    </row>
    <row r="128" spans="1:7">
      <c r="A128" s="37">
        <v>56</v>
      </c>
      <c r="B128" s="432" t="s">
        <v>217</v>
      </c>
      <c r="C128" s="438" t="s">
        <v>287</v>
      </c>
      <c r="D128" s="434" t="s">
        <v>7</v>
      </c>
      <c r="E128" s="434">
        <v>10</v>
      </c>
      <c r="F128" s="434"/>
      <c r="G128" s="450">
        <f t="shared" ref="G128" si="16">E128*F128</f>
        <v>0</v>
      </c>
    </row>
    <row r="129" spans="1:9">
      <c r="A129" s="39"/>
      <c r="B129" s="433"/>
      <c r="C129" s="439"/>
      <c r="D129" s="435"/>
      <c r="E129" s="435"/>
      <c r="F129" s="435"/>
      <c r="G129" s="451"/>
    </row>
    <row r="130" spans="1:9">
      <c r="A130" s="37">
        <v>57</v>
      </c>
      <c r="B130" s="432" t="s">
        <v>217</v>
      </c>
      <c r="C130" s="438" t="s">
        <v>288</v>
      </c>
      <c r="D130" s="434" t="s">
        <v>7</v>
      </c>
      <c r="E130" s="434">
        <v>10</v>
      </c>
      <c r="F130" s="442"/>
      <c r="G130" s="450">
        <f t="shared" ref="G130" si="17">E130*F130</f>
        <v>0</v>
      </c>
    </row>
    <row r="131" spans="1:9">
      <c r="A131" s="39"/>
      <c r="B131" s="433"/>
      <c r="C131" s="439"/>
      <c r="D131" s="435"/>
      <c r="E131" s="435"/>
      <c r="F131" s="443"/>
      <c r="G131" s="451"/>
    </row>
    <row r="132" spans="1:9" ht="25.5">
      <c r="A132" s="37">
        <v>58</v>
      </c>
      <c r="B132" s="432" t="s">
        <v>217</v>
      </c>
      <c r="C132" s="38" t="s">
        <v>295</v>
      </c>
      <c r="D132" s="434" t="s">
        <v>285</v>
      </c>
      <c r="E132" s="434">
        <v>1</v>
      </c>
      <c r="F132" s="434"/>
      <c r="G132" s="450">
        <f t="shared" ref="G132" si="18">E132*F132</f>
        <v>0</v>
      </c>
    </row>
    <row r="133" spans="1:9">
      <c r="A133" s="39"/>
      <c r="B133" s="433"/>
      <c r="C133" s="40" t="s">
        <v>286</v>
      </c>
      <c r="D133" s="435"/>
      <c r="E133" s="435"/>
      <c r="F133" s="435"/>
      <c r="G133" s="451"/>
    </row>
    <row r="134" spans="1:9" ht="25.5">
      <c r="A134" s="37">
        <v>59</v>
      </c>
      <c r="B134" s="432" t="s">
        <v>217</v>
      </c>
      <c r="C134" s="38" t="s">
        <v>296</v>
      </c>
      <c r="D134" s="434" t="s">
        <v>285</v>
      </c>
      <c r="E134" s="434">
        <v>2</v>
      </c>
      <c r="F134" s="434"/>
      <c r="G134" s="450">
        <f t="shared" ref="G134" si="19">E134*F134</f>
        <v>0</v>
      </c>
    </row>
    <row r="135" spans="1:9">
      <c r="A135" s="39"/>
      <c r="B135" s="433"/>
      <c r="C135" s="40" t="s">
        <v>286</v>
      </c>
      <c r="D135" s="435"/>
      <c r="E135" s="435"/>
      <c r="F135" s="435"/>
      <c r="G135" s="451"/>
    </row>
    <row r="136" spans="1:9">
      <c r="A136" s="37">
        <v>60</v>
      </c>
      <c r="B136" s="432" t="s">
        <v>217</v>
      </c>
      <c r="C136" s="38" t="s">
        <v>282</v>
      </c>
      <c r="D136" s="434" t="s">
        <v>7</v>
      </c>
      <c r="E136" s="434">
        <v>6</v>
      </c>
      <c r="F136" s="434"/>
      <c r="G136" s="450">
        <f t="shared" ref="G136" si="20">E136*F136</f>
        <v>0</v>
      </c>
    </row>
    <row r="137" spans="1:9">
      <c r="A137" s="39"/>
      <c r="B137" s="433"/>
      <c r="C137" s="40" t="s">
        <v>283</v>
      </c>
      <c r="D137" s="435"/>
      <c r="E137" s="435"/>
      <c r="F137" s="435"/>
      <c r="G137" s="451"/>
    </row>
    <row r="138" spans="1:9">
      <c r="A138" s="37">
        <v>61</v>
      </c>
      <c r="B138" s="432" t="s">
        <v>217</v>
      </c>
      <c r="C138" s="438" t="s">
        <v>297</v>
      </c>
      <c r="D138" s="434" t="s">
        <v>7</v>
      </c>
      <c r="E138" s="434">
        <v>8</v>
      </c>
      <c r="F138" s="442"/>
      <c r="G138" s="450">
        <f t="shared" ref="G138" si="21">E138*F138</f>
        <v>0</v>
      </c>
    </row>
    <row r="139" spans="1:9">
      <c r="A139" s="41"/>
      <c r="B139" s="444"/>
      <c r="C139" s="452"/>
      <c r="D139" s="445"/>
      <c r="E139" s="445"/>
      <c r="F139" s="453"/>
      <c r="G139" s="451"/>
      <c r="I139" s="6">
        <f>SUM(G83:G139)</f>
        <v>0</v>
      </c>
    </row>
    <row r="140" spans="1:9" s="36" customFormat="1" ht="15" customHeight="1">
      <c r="A140" s="43" t="s">
        <v>298</v>
      </c>
      <c r="B140" s="362" t="s">
        <v>299</v>
      </c>
      <c r="C140" s="362"/>
      <c r="D140" s="362"/>
      <c r="E140" s="362"/>
      <c r="F140" s="362"/>
      <c r="G140" s="362"/>
      <c r="H140" s="35"/>
    </row>
    <row r="141" spans="1:9">
      <c r="A141" s="37">
        <v>62</v>
      </c>
      <c r="B141" s="438" t="s">
        <v>217</v>
      </c>
      <c r="C141" s="438" t="s">
        <v>300</v>
      </c>
      <c r="D141" s="434" t="s">
        <v>26</v>
      </c>
      <c r="E141" s="434">
        <v>21.76</v>
      </c>
      <c r="F141" s="434"/>
      <c r="G141" s="436">
        <f>E141*F141</f>
        <v>0</v>
      </c>
    </row>
    <row r="142" spans="1:9">
      <c r="A142" s="39"/>
      <c r="B142" s="439"/>
      <c r="C142" s="439"/>
      <c r="D142" s="435"/>
      <c r="E142" s="435"/>
      <c r="F142" s="435"/>
      <c r="G142" s="437"/>
    </row>
    <row r="143" spans="1:9">
      <c r="A143" s="37">
        <v>63</v>
      </c>
      <c r="B143" s="438" t="s">
        <v>217</v>
      </c>
      <c r="C143" s="438" t="s">
        <v>301</v>
      </c>
      <c r="D143" s="434" t="s">
        <v>9</v>
      </c>
      <c r="E143" s="434">
        <v>68</v>
      </c>
      <c r="F143" s="434"/>
      <c r="G143" s="436">
        <f t="shared" ref="G143" si="22">E143*F143</f>
        <v>0</v>
      </c>
    </row>
    <row r="144" spans="1:9">
      <c r="A144" s="39"/>
      <c r="B144" s="439"/>
      <c r="C144" s="439"/>
      <c r="D144" s="435"/>
      <c r="E144" s="435"/>
      <c r="F144" s="435"/>
      <c r="G144" s="437"/>
    </row>
    <row r="145" spans="1:7" ht="25.5">
      <c r="A145" s="37">
        <v>64</v>
      </c>
      <c r="B145" s="438" t="s">
        <v>217</v>
      </c>
      <c r="C145" s="38" t="s">
        <v>302</v>
      </c>
      <c r="D145" s="434" t="s">
        <v>9</v>
      </c>
      <c r="E145" s="434">
        <v>304.5</v>
      </c>
      <c r="F145" s="434"/>
      <c r="G145" s="436">
        <f t="shared" ref="G145" si="23">E145*F145</f>
        <v>0</v>
      </c>
    </row>
    <row r="146" spans="1:7">
      <c r="A146" s="39"/>
      <c r="B146" s="439"/>
      <c r="C146" s="40" t="s">
        <v>303</v>
      </c>
      <c r="D146" s="435"/>
      <c r="E146" s="435"/>
      <c r="F146" s="435"/>
      <c r="G146" s="437"/>
    </row>
    <row r="147" spans="1:7">
      <c r="A147" s="37">
        <v>65</v>
      </c>
      <c r="B147" s="438" t="s">
        <v>217</v>
      </c>
      <c r="C147" s="438" t="s">
        <v>304</v>
      </c>
      <c r="D147" s="434" t="s">
        <v>9</v>
      </c>
      <c r="E147" s="434">
        <v>216</v>
      </c>
      <c r="F147" s="442"/>
      <c r="G147" s="436">
        <f t="shared" ref="G147" si="24">E147*F147</f>
        <v>0</v>
      </c>
    </row>
    <row r="148" spans="1:7">
      <c r="A148" s="39"/>
      <c r="B148" s="439"/>
      <c r="C148" s="439"/>
      <c r="D148" s="435"/>
      <c r="E148" s="435"/>
      <c r="F148" s="443"/>
      <c r="G148" s="437"/>
    </row>
    <row r="149" spans="1:7">
      <c r="A149" s="37">
        <v>66</v>
      </c>
      <c r="B149" s="438" t="s">
        <v>217</v>
      </c>
      <c r="C149" s="438" t="s">
        <v>305</v>
      </c>
      <c r="D149" s="434" t="s">
        <v>9</v>
      </c>
      <c r="E149" s="434">
        <v>7.5</v>
      </c>
      <c r="F149" s="434"/>
      <c r="G149" s="436">
        <f t="shared" ref="G149" si="25">E149*F149</f>
        <v>0</v>
      </c>
    </row>
    <row r="150" spans="1:7">
      <c r="A150" s="39"/>
      <c r="B150" s="439"/>
      <c r="C150" s="439"/>
      <c r="D150" s="435"/>
      <c r="E150" s="435"/>
      <c r="F150" s="435"/>
      <c r="G150" s="437"/>
    </row>
    <row r="151" spans="1:7">
      <c r="A151" s="37">
        <v>67</v>
      </c>
      <c r="B151" s="438" t="s">
        <v>217</v>
      </c>
      <c r="C151" s="438" t="s">
        <v>306</v>
      </c>
      <c r="D151" s="434" t="s">
        <v>9</v>
      </c>
      <c r="E151" s="434">
        <v>223.5</v>
      </c>
      <c r="F151" s="434"/>
      <c r="G151" s="436">
        <f t="shared" ref="G151" si="26">E151*F151</f>
        <v>0</v>
      </c>
    </row>
    <row r="152" spans="1:7">
      <c r="A152" s="39"/>
      <c r="B152" s="439"/>
      <c r="C152" s="439"/>
      <c r="D152" s="435"/>
      <c r="E152" s="435"/>
      <c r="F152" s="435"/>
      <c r="G152" s="437"/>
    </row>
    <row r="153" spans="1:7" ht="25.5">
      <c r="A153" s="37">
        <v>68</v>
      </c>
      <c r="B153" s="438" t="s">
        <v>217</v>
      </c>
      <c r="C153" s="38" t="s">
        <v>307</v>
      </c>
      <c r="D153" s="434" t="s">
        <v>9</v>
      </c>
      <c r="E153" s="434">
        <v>9</v>
      </c>
      <c r="F153" s="434"/>
      <c r="G153" s="436">
        <f t="shared" ref="G153" si="27">E153*F153</f>
        <v>0</v>
      </c>
    </row>
    <row r="154" spans="1:7">
      <c r="A154" s="39"/>
      <c r="B154" s="439"/>
      <c r="C154" s="40" t="s">
        <v>303</v>
      </c>
      <c r="D154" s="435"/>
      <c r="E154" s="435"/>
      <c r="F154" s="435"/>
      <c r="G154" s="437"/>
    </row>
    <row r="155" spans="1:7" ht="25.5">
      <c r="A155" s="37">
        <v>69</v>
      </c>
      <c r="B155" s="438" t="s">
        <v>217</v>
      </c>
      <c r="C155" s="38" t="s">
        <v>308</v>
      </c>
      <c r="D155" s="434" t="s">
        <v>9</v>
      </c>
      <c r="E155" s="434">
        <v>9</v>
      </c>
      <c r="F155" s="434"/>
      <c r="G155" s="436">
        <f t="shared" ref="G155" si="28">E155*F155</f>
        <v>0</v>
      </c>
    </row>
    <row r="156" spans="1:7">
      <c r="A156" s="39"/>
      <c r="B156" s="439"/>
      <c r="C156" s="40" t="s">
        <v>303</v>
      </c>
      <c r="D156" s="435"/>
      <c r="E156" s="435"/>
      <c r="F156" s="435"/>
      <c r="G156" s="437"/>
    </row>
    <row r="157" spans="1:7">
      <c r="A157" s="37">
        <v>70</v>
      </c>
      <c r="B157" s="438" t="s">
        <v>217</v>
      </c>
      <c r="C157" s="438" t="s">
        <v>309</v>
      </c>
      <c r="D157" s="434" t="s">
        <v>7</v>
      </c>
      <c r="E157" s="434">
        <v>12</v>
      </c>
      <c r="F157" s="434"/>
      <c r="G157" s="436">
        <f t="shared" ref="G157" si="29">E157*F157</f>
        <v>0</v>
      </c>
    </row>
    <row r="158" spans="1:7">
      <c r="A158" s="39"/>
      <c r="B158" s="439"/>
      <c r="C158" s="439"/>
      <c r="D158" s="435"/>
      <c r="E158" s="435"/>
      <c r="F158" s="435"/>
      <c r="G158" s="437"/>
    </row>
    <row r="159" spans="1:7">
      <c r="A159" s="37">
        <v>71</v>
      </c>
      <c r="B159" s="438" t="s">
        <v>217</v>
      </c>
      <c r="C159" s="438" t="s">
        <v>310</v>
      </c>
      <c r="D159" s="434" t="s">
        <v>26</v>
      </c>
      <c r="E159" s="434">
        <v>2.4</v>
      </c>
      <c r="F159" s="434"/>
      <c r="G159" s="436">
        <f t="shared" ref="G159" si="30">E159*F159</f>
        <v>0</v>
      </c>
    </row>
    <row r="160" spans="1:7">
      <c r="A160" s="39"/>
      <c r="B160" s="439"/>
      <c r="C160" s="439"/>
      <c r="D160" s="435"/>
      <c r="E160" s="435"/>
      <c r="F160" s="435"/>
      <c r="G160" s="437"/>
    </row>
    <row r="161" spans="1:9">
      <c r="A161" s="37">
        <v>72</v>
      </c>
      <c r="B161" s="438" t="s">
        <v>217</v>
      </c>
      <c r="C161" s="438" t="s">
        <v>311</v>
      </c>
      <c r="D161" s="434" t="s">
        <v>312</v>
      </c>
      <c r="E161" s="434">
        <v>12</v>
      </c>
      <c r="F161" s="434"/>
      <c r="G161" s="436">
        <f t="shared" ref="G161" si="31">E161*F161</f>
        <v>0</v>
      </c>
    </row>
    <row r="162" spans="1:9">
      <c r="A162" s="39"/>
      <c r="B162" s="439"/>
      <c r="C162" s="439"/>
      <c r="D162" s="435"/>
      <c r="E162" s="435"/>
      <c r="F162" s="435"/>
      <c r="G162" s="437"/>
    </row>
    <row r="163" spans="1:9">
      <c r="A163" s="37">
        <v>73</v>
      </c>
      <c r="B163" s="438" t="s">
        <v>217</v>
      </c>
      <c r="C163" s="438" t="s">
        <v>313</v>
      </c>
      <c r="D163" s="434" t="s">
        <v>9</v>
      </c>
      <c r="E163" s="434">
        <v>32</v>
      </c>
      <c r="F163" s="434"/>
      <c r="G163" s="436">
        <f t="shared" ref="G163" si="32">E163*F163</f>
        <v>0</v>
      </c>
    </row>
    <row r="164" spans="1:9">
      <c r="A164" s="39"/>
      <c r="B164" s="439"/>
      <c r="C164" s="439"/>
      <c r="D164" s="435"/>
      <c r="E164" s="435"/>
      <c r="F164" s="435"/>
      <c r="G164" s="437"/>
      <c r="I164" s="26">
        <f>SUM(G140:G163)</f>
        <v>0</v>
      </c>
    </row>
    <row r="165" spans="1:9" s="27" customFormat="1" ht="27" customHeight="1">
      <c r="A165" s="22"/>
      <c r="B165" s="23"/>
      <c r="C165" s="30" t="s">
        <v>314</v>
      </c>
      <c r="D165" s="154"/>
      <c r="E165" s="299"/>
      <c r="F165" s="299"/>
      <c r="G165" s="25">
        <f>I164+I139+I81+I49</f>
        <v>0</v>
      </c>
      <c r="H165" s="26"/>
      <c r="I165" s="26"/>
    </row>
  </sheetData>
  <mergeCells count="418">
    <mergeCell ref="B163:B164"/>
    <mergeCell ref="C163:C164"/>
    <mergeCell ref="D163:D164"/>
    <mergeCell ref="E163:E164"/>
    <mergeCell ref="F163:F164"/>
    <mergeCell ref="G163:G164"/>
    <mergeCell ref="B161:B162"/>
    <mergeCell ref="C161:C162"/>
    <mergeCell ref="D161:D162"/>
    <mergeCell ref="E161:E162"/>
    <mergeCell ref="F161:F162"/>
    <mergeCell ref="G161:G162"/>
    <mergeCell ref="B159:B160"/>
    <mergeCell ref="C159:C160"/>
    <mergeCell ref="D159:D160"/>
    <mergeCell ref="E159:E160"/>
    <mergeCell ref="F159:F160"/>
    <mergeCell ref="G159:G160"/>
    <mergeCell ref="B157:B158"/>
    <mergeCell ref="C157:C158"/>
    <mergeCell ref="D157:D158"/>
    <mergeCell ref="E157:E158"/>
    <mergeCell ref="F157:F158"/>
    <mergeCell ref="G157:G158"/>
    <mergeCell ref="B153:B154"/>
    <mergeCell ref="D153:D154"/>
    <mergeCell ref="E153:E154"/>
    <mergeCell ref="F153:F154"/>
    <mergeCell ref="G153:G154"/>
    <mergeCell ref="B155:B156"/>
    <mergeCell ref="D155:D156"/>
    <mergeCell ref="E155:E156"/>
    <mergeCell ref="F155:F156"/>
    <mergeCell ref="G155:G156"/>
    <mergeCell ref="B151:B152"/>
    <mergeCell ref="C151:C152"/>
    <mergeCell ref="D151:D152"/>
    <mergeCell ref="E151:E152"/>
    <mergeCell ref="F151:F152"/>
    <mergeCell ref="G151:G152"/>
    <mergeCell ref="G147:G148"/>
    <mergeCell ref="B149:B150"/>
    <mergeCell ref="C149:C150"/>
    <mergeCell ref="D149:D150"/>
    <mergeCell ref="E149:E150"/>
    <mergeCell ref="F149:F150"/>
    <mergeCell ref="G149:G150"/>
    <mergeCell ref="B145:B146"/>
    <mergeCell ref="D145:D146"/>
    <mergeCell ref="E145:E146"/>
    <mergeCell ref="F145:F146"/>
    <mergeCell ref="G145:G146"/>
    <mergeCell ref="B147:B148"/>
    <mergeCell ref="C147:C148"/>
    <mergeCell ref="D147:D148"/>
    <mergeCell ref="E147:E148"/>
    <mergeCell ref="F147:F148"/>
    <mergeCell ref="B143:B144"/>
    <mergeCell ref="C143:C144"/>
    <mergeCell ref="D143:D144"/>
    <mergeCell ref="E143:E144"/>
    <mergeCell ref="F143:F144"/>
    <mergeCell ref="G143:G144"/>
    <mergeCell ref="G138:G139"/>
    <mergeCell ref="B140:G140"/>
    <mergeCell ref="B141:B142"/>
    <mergeCell ref="C141:C142"/>
    <mergeCell ref="D141:D142"/>
    <mergeCell ref="E141:E142"/>
    <mergeCell ref="F141:F142"/>
    <mergeCell ref="G141:G142"/>
    <mergeCell ref="B136:B137"/>
    <mergeCell ref="D136:D137"/>
    <mergeCell ref="E136:E137"/>
    <mergeCell ref="F136:F137"/>
    <mergeCell ref="G136:G137"/>
    <mergeCell ref="B138:B139"/>
    <mergeCell ref="C138:C139"/>
    <mergeCell ref="D138:D139"/>
    <mergeCell ref="E138:E139"/>
    <mergeCell ref="F138:F139"/>
    <mergeCell ref="B132:B133"/>
    <mergeCell ref="D132:D133"/>
    <mergeCell ref="E132:E133"/>
    <mergeCell ref="F132:F133"/>
    <mergeCell ref="G132:G133"/>
    <mergeCell ref="B134:B135"/>
    <mergeCell ref="D134:D135"/>
    <mergeCell ref="E134:E135"/>
    <mergeCell ref="F134:F135"/>
    <mergeCell ref="G134:G135"/>
    <mergeCell ref="B130:B131"/>
    <mergeCell ref="C130:C131"/>
    <mergeCell ref="D130:D131"/>
    <mergeCell ref="E130:E131"/>
    <mergeCell ref="F130:F131"/>
    <mergeCell ref="G130:G131"/>
    <mergeCell ref="B128:B129"/>
    <mergeCell ref="C128:C129"/>
    <mergeCell ref="D128:D129"/>
    <mergeCell ref="E128:E129"/>
    <mergeCell ref="F128:F129"/>
    <mergeCell ref="G128:G129"/>
    <mergeCell ref="B124:B125"/>
    <mergeCell ref="D124:D125"/>
    <mergeCell ref="E124:E125"/>
    <mergeCell ref="F124:F125"/>
    <mergeCell ref="G124:G125"/>
    <mergeCell ref="B126:B127"/>
    <mergeCell ref="D126:D127"/>
    <mergeCell ref="E126:E127"/>
    <mergeCell ref="F126:F127"/>
    <mergeCell ref="G126:G127"/>
    <mergeCell ref="B122:B123"/>
    <mergeCell ref="C122:C123"/>
    <mergeCell ref="D122:D123"/>
    <mergeCell ref="E122:E123"/>
    <mergeCell ref="F122:F123"/>
    <mergeCell ref="G122:G123"/>
    <mergeCell ref="G118:G119"/>
    <mergeCell ref="B120:B121"/>
    <mergeCell ref="D120:D121"/>
    <mergeCell ref="E120:E121"/>
    <mergeCell ref="F120:F121"/>
    <mergeCell ref="G120:G121"/>
    <mergeCell ref="B116:B117"/>
    <mergeCell ref="D116:D117"/>
    <mergeCell ref="E116:E117"/>
    <mergeCell ref="F116:F117"/>
    <mergeCell ref="G116:G117"/>
    <mergeCell ref="B118:B119"/>
    <mergeCell ref="C118:C119"/>
    <mergeCell ref="D118:D119"/>
    <mergeCell ref="E118:E119"/>
    <mergeCell ref="F118:F119"/>
    <mergeCell ref="B114:B115"/>
    <mergeCell ref="C114:C115"/>
    <mergeCell ref="D114:D115"/>
    <mergeCell ref="E114:E115"/>
    <mergeCell ref="F114:F115"/>
    <mergeCell ref="G114:G115"/>
    <mergeCell ref="G110:G111"/>
    <mergeCell ref="B112:B113"/>
    <mergeCell ref="C112:C113"/>
    <mergeCell ref="D112:D113"/>
    <mergeCell ref="E112:E113"/>
    <mergeCell ref="F112:F113"/>
    <mergeCell ref="G112:G113"/>
    <mergeCell ref="B108:B109"/>
    <mergeCell ref="D108:D109"/>
    <mergeCell ref="E108:E109"/>
    <mergeCell ref="F108:F109"/>
    <mergeCell ref="G108:G109"/>
    <mergeCell ref="B110:B111"/>
    <mergeCell ref="C110:C111"/>
    <mergeCell ref="D110:D111"/>
    <mergeCell ref="E110:E111"/>
    <mergeCell ref="F110:F111"/>
    <mergeCell ref="B103:B105"/>
    <mergeCell ref="D103:D105"/>
    <mergeCell ref="E103:E105"/>
    <mergeCell ref="F103:F105"/>
    <mergeCell ref="G103:G105"/>
    <mergeCell ref="B106:B107"/>
    <mergeCell ref="D106:D107"/>
    <mergeCell ref="E106:E107"/>
    <mergeCell ref="F106:F107"/>
    <mergeCell ref="G106:G107"/>
    <mergeCell ref="B101:B102"/>
    <mergeCell ref="C101:C102"/>
    <mergeCell ref="D101:D102"/>
    <mergeCell ref="E101:E102"/>
    <mergeCell ref="F101:F102"/>
    <mergeCell ref="G101:G102"/>
    <mergeCell ref="B99:B100"/>
    <mergeCell ref="C99:C100"/>
    <mergeCell ref="D99:D100"/>
    <mergeCell ref="E99:E100"/>
    <mergeCell ref="F99:F100"/>
    <mergeCell ref="G99:G100"/>
    <mergeCell ref="B97:B98"/>
    <mergeCell ref="C97:C98"/>
    <mergeCell ref="D97:D98"/>
    <mergeCell ref="E97:E98"/>
    <mergeCell ref="F97:F98"/>
    <mergeCell ref="G97:G98"/>
    <mergeCell ref="B95:B96"/>
    <mergeCell ref="C95:C96"/>
    <mergeCell ref="D95:D96"/>
    <mergeCell ref="E95:E96"/>
    <mergeCell ref="F95:F96"/>
    <mergeCell ref="G95:G96"/>
    <mergeCell ref="B93:B94"/>
    <mergeCell ref="C93:C94"/>
    <mergeCell ref="D93:D94"/>
    <mergeCell ref="E93:E94"/>
    <mergeCell ref="F93:F94"/>
    <mergeCell ref="G93:G94"/>
    <mergeCell ref="B91:B92"/>
    <mergeCell ref="C91:C92"/>
    <mergeCell ref="D91:D92"/>
    <mergeCell ref="E91:E92"/>
    <mergeCell ref="F91:F92"/>
    <mergeCell ref="G91:G92"/>
    <mergeCell ref="B87:B88"/>
    <mergeCell ref="D87:D88"/>
    <mergeCell ref="E87:E88"/>
    <mergeCell ref="F87:F88"/>
    <mergeCell ref="G87:G88"/>
    <mergeCell ref="B89:B90"/>
    <mergeCell ref="D89:D90"/>
    <mergeCell ref="E89:E90"/>
    <mergeCell ref="F89:F90"/>
    <mergeCell ref="G89:G90"/>
    <mergeCell ref="B83:B84"/>
    <mergeCell ref="D83:D84"/>
    <mergeCell ref="E83:E84"/>
    <mergeCell ref="F83:F84"/>
    <mergeCell ref="G83:G84"/>
    <mergeCell ref="B85:B86"/>
    <mergeCell ref="D85:D86"/>
    <mergeCell ref="E85:E86"/>
    <mergeCell ref="F85:F86"/>
    <mergeCell ref="G85:G86"/>
    <mergeCell ref="B80:B81"/>
    <mergeCell ref="D80:D81"/>
    <mergeCell ref="E80:E81"/>
    <mergeCell ref="F80:F81"/>
    <mergeCell ref="G80:G81"/>
    <mergeCell ref="B82:G82"/>
    <mergeCell ref="B74:B76"/>
    <mergeCell ref="D74:D76"/>
    <mergeCell ref="E74:E76"/>
    <mergeCell ref="F74:F76"/>
    <mergeCell ref="G74:G76"/>
    <mergeCell ref="B77:B79"/>
    <mergeCell ref="D77:D79"/>
    <mergeCell ref="E77:E79"/>
    <mergeCell ref="F77:F79"/>
    <mergeCell ref="G77:G79"/>
    <mergeCell ref="B72:B73"/>
    <mergeCell ref="C72:C73"/>
    <mergeCell ref="D72:D73"/>
    <mergeCell ref="E72:E73"/>
    <mergeCell ref="F72:F73"/>
    <mergeCell ref="G72:G73"/>
    <mergeCell ref="B70:B71"/>
    <mergeCell ref="C70:C71"/>
    <mergeCell ref="D70:D71"/>
    <mergeCell ref="E70:E71"/>
    <mergeCell ref="F70:F71"/>
    <mergeCell ref="G70:G71"/>
    <mergeCell ref="G66:G67"/>
    <mergeCell ref="B68:B69"/>
    <mergeCell ref="D68:D69"/>
    <mergeCell ref="E68:E69"/>
    <mergeCell ref="F68:F69"/>
    <mergeCell ref="G68:G69"/>
    <mergeCell ref="B64:B65"/>
    <mergeCell ref="D64:D65"/>
    <mergeCell ref="E64:E65"/>
    <mergeCell ref="F64:F65"/>
    <mergeCell ref="G64:G65"/>
    <mergeCell ref="B66:B67"/>
    <mergeCell ref="C66:C67"/>
    <mergeCell ref="D66:D67"/>
    <mergeCell ref="E66:E67"/>
    <mergeCell ref="F66:F67"/>
    <mergeCell ref="B62:B63"/>
    <mergeCell ref="C62:C63"/>
    <mergeCell ref="D62:D63"/>
    <mergeCell ref="E62:E63"/>
    <mergeCell ref="F62:F63"/>
    <mergeCell ref="G62:G63"/>
    <mergeCell ref="B60:B61"/>
    <mergeCell ref="C60:C61"/>
    <mergeCell ref="D60:D61"/>
    <mergeCell ref="E60:E61"/>
    <mergeCell ref="F60:F61"/>
    <mergeCell ref="G60:G61"/>
    <mergeCell ref="B58:B59"/>
    <mergeCell ref="C58:C59"/>
    <mergeCell ref="D58:D59"/>
    <mergeCell ref="E58:E59"/>
    <mergeCell ref="F58:F59"/>
    <mergeCell ref="G58:G59"/>
    <mergeCell ref="B56:B57"/>
    <mergeCell ref="C56:C57"/>
    <mergeCell ref="D56:D57"/>
    <mergeCell ref="E56:E57"/>
    <mergeCell ref="F56:F57"/>
    <mergeCell ref="G56:G57"/>
    <mergeCell ref="B54:B55"/>
    <mergeCell ref="C54:C55"/>
    <mergeCell ref="D54:D55"/>
    <mergeCell ref="E54:E55"/>
    <mergeCell ref="F54:F55"/>
    <mergeCell ref="G54:G55"/>
    <mergeCell ref="B50:G50"/>
    <mergeCell ref="B51:G51"/>
    <mergeCell ref="B52:B53"/>
    <mergeCell ref="C52:C53"/>
    <mergeCell ref="D52:D53"/>
    <mergeCell ref="E52:E53"/>
    <mergeCell ref="F52:F53"/>
    <mergeCell ref="G52:G53"/>
    <mergeCell ref="B48:B49"/>
    <mergeCell ref="C48:C49"/>
    <mergeCell ref="D48:D49"/>
    <mergeCell ref="E48:E49"/>
    <mergeCell ref="F48:F49"/>
    <mergeCell ref="G48:G49"/>
    <mergeCell ref="B46:B47"/>
    <mergeCell ref="C46:C47"/>
    <mergeCell ref="D46:D47"/>
    <mergeCell ref="E46:E47"/>
    <mergeCell ref="F46:F47"/>
    <mergeCell ref="G46:G47"/>
    <mergeCell ref="G42:G43"/>
    <mergeCell ref="B44:B45"/>
    <mergeCell ref="C44:C45"/>
    <mergeCell ref="D44:D45"/>
    <mergeCell ref="E44:E45"/>
    <mergeCell ref="F44:F45"/>
    <mergeCell ref="G44:G45"/>
    <mergeCell ref="B39:B41"/>
    <mergeCell ref="D39:D41"/>
    <mergeCell ref="E39:E41"/>
    <mergeCell ref="F39:F41"/>
    <mergeCell ref="G39:G41"/>
    <mergeCell ref="B42:B43"/>
    <mergeCell ref="C42:C43"/>
    <mergeCell ref="D42:D43"/>
    <mergeCell ref="E42:E43"/>
    <mergeCell ref="F42:F43"/>
    <mergeCell ref="B37:B38"/>
    <mergeCell ref="C37:C38"/>
    <mergeCell ref="D37:D38"/>
    <mergeCell ref="E37:E38"/>
    <mergeCell ref="F37:F38"/>
    <mergeCell ref="G37:G38"/>
    <mergeCell ref="B35:B36"/>
    <mergeCell ref="C35:C36"/>
    <mergeCell ref="D35:D36"/>
    <mergeCell ref="E35:E36"/>
    <mergeCell ref="F35:F36"/>
    <mergeCell ref="G35:G36"/>
    <mergeCell ref="G31:G32"/>
    <mergeCell ref="B33:B34"/>
    <mergeCell ref="C33:C34"/>
    <mergeCell ref="D33:D34"/>
    <mergeCell ref="E33:E34"/>
    <mergeCell ref="F33:F34"/>
    <mergeCell ref="G33:G34"/>
    <mergeCell ref="B29:B30"/>
    <mergeCell ref="D29:D30"/>
    <mergeCell ref="E29:E30"/>
    <mergeCell ref="F29:F30"/>
    <mergeCell ref="G29:G30"/>
    <mergeCell ref="B31:B32"/>
    <mergeCell ref="C31:C32"/>
    <mergeCell ref="D31:D32"/>
    <mergeCell ref="E31:E32"/>
    <mergeCell ref="F31:F32"/>
    <mergeCell ref="B25:B26"/>
    <mergeCell ref="D25:D26"/>
    <mergeCell ref="E25:E26"/>
    <mergeCell ref="F25:F26"/>
    <mergeCell ref="G25:G26"/>
    <mergeCell ref="B27:B28"/>
    <mergeCell ref="D27:D28"/>
    <mergeCell ref="E27:E28"/>
    <mergeCell ref="F27:F28"/>
    <mergeCell ref="G27:G28"/>
    <mergeCell ref="B21:B22"/>
    <mergeCell ref="D21:D22"/>
    <mergeCell ref="E21:E22"/>
    <mergeCell ref="F21:F22"/>
    <mergeCell ref="G21:G22"/>
    <mergeCell ref="B23:B24"/>
    <mergeCell ref="D23:D24"/>
    <mergeCell ref="E23:E24"/>
    <mergeCell ref="F23:F24"/>
    <mergeCell ref="G23:G24"/>
    <mergeCell ref="B17:B18"/>
    <mergeCell ref="D17:D18"/>
    <mergeCell ref="E17:E18"/>
    <mergeCell ref="F17:F18"/>
    <mergeCell ref="G17:G18"/>
    <mergeCell ref="B19:B20"/>
    <mergeCell ref="D19:D20"/>
    <mergeCell ref="E19:E20"/>
    <mergeCell ref="F19:F20"/>
    <mergeCell ref="G19:G20"/>
    <mergeCell ref="B13:B14"/>
    <mergeCell ref="D13:D14"/>
    <mergeCell ref="E13:E14"/>
    <mergeCell ref="F13:F14"/>
    <mergeCell ref="G13:G14"/>
    <mergeCell ref="B15:B16"/>
    <mergeCell ref="D15:D16"/>
    <mergeCell ref="E15:E16"/>
    <mergeCell ref="F15:F16"/>
    <mergeCell ref="G15:G16"/>
    <mergeCell ref="B9:C9"/>
    <mergeCell ref="B10:G10"/>
    <mergeCell ref="B11:B12"/>
    <mergeCell ref="D11:D12"/>
    <mergeCell ref="E11:E12"/>
    <mergeCell ref="F11:F12"/>
    <mergeCell ref="G11:G12"/>
    <mergeCell ref="A1:G1"/>
    <mergeCell ref="A2:G2"/>
    <mergeCell ref="A4:G4"/>
    <mergeCell ref="A6:A7"/>
    <mergeCell ref="B6:B7"/>
    <mergeCell ref="C6:C7"/>
    <mergeCell ref="D6:E6"/>
  </mergeCells>
  <conditionalFormatting sqref="G1:G1048576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7" fitToHeight="0" orientation="portrait" r:id="rId1"/>
  <headerFooter>
    <oddHeader>&amp;R&amp;"Arial Narrow,Pogrubiony"KOSZTORYS ŚLEPY NR 7</oddHeader>
  </headerFooter>
  <rowBreaks count="1" manualBreakCount="1">
    <brk id="1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view="pageBreakPreview" zoomScale="85" zoomScaleNormal="100" zoomScaleSheetLayoutView="85" workbookViewId="0">
      <selection activeCell="C12" sqref="C12"/>
    </sheetView>
  </sheetViews>
  <sheetFormatPr defaultColWidth="3.5" defaultRowHeight="12.75"/>
  <cols>
    <col min="1" max="1" width="3.5" style="12"/>
    <col min="2" max="2" width="8.625" style="6" customWidth="1"/>
    <col min="3" max="3" width="38.875" style="11" customWidth="1"/>
    <col min="4" max="4" width="5.375" style="12" customWidth="1"/>
    <col min="5" max="5" width="6.875" style="294" customWidth="1"/>
    <col min="6" max="6" width="9.375" style="5" customWidth="1"/>
    <col min="7" max="7" width="8.25" style="5" customWidth="1"/>
    <col min="8" max="8" width="3.5" style="5"/>
    <col min="9" max="16384" width="3.5" style="6"/>
  </cols>
  <sheetData>
    <row r="1" spans="1:8" ht="15.75">
      <c r="A1" s="367"/>
      <c r="B1" s="367"/>
      <c r="C1" s="367"/>
      <c r="D1" s="367"/>
      <c r="E1" s="367"/>
      <c r="F1" s="367"/>
      <c r="G1" s="367"/>
    </row>
    <row r="2" spans="1:8" s="8" customFormat="1" ht="50.25" customHeight="1">
      <c r="A2" s="368" t="s">
        <v>47</v>
      </c>
      <c r="B2" s="369"/>
      <c r="C2" s="369"/>
      <c r="D2" s="369"/>
      <c r="E2" s="369"/>
      <c r="F2" s="369"/>
      <c r="G2" s="369"/>
      <c r="H2" s="7"/>
    </row>
    <row r="3" spans="1:8" s="8" customFormat="1" ht="15.75">
      <c r="C3" s="9"/>
      <c r="E3" s="297"/>
      <c r="F3" s="7"/>
      <c r="G3" s="7"/>
      <c r="H3" s="7"/>
    </row>
    <row r="4" spans="1:8">
      <c r="A4" s="353" t="s">
        <v>171</v>
      </c>
      <c r="B4" s="353"/>
      <c r="C4" s="353"/>
      <c r="D4" s="353"/>
      <c r="E4" s="353"/>
      <c r="F4" s="353"/>
      <c r="G4" s="353"/>
    </row>
    <row r="5" spans="1:8">
      <c r="A5" s="146"/>
    </row>
    <row r="6" spans="1:8" s="15" customFormat="1" ht="38.25">
      <c r="A6" s="387" t="s">
        <v>0</v>
      </c>
      <c r="B6" s="387" t="s">
        <v>48</v>
      </c>
      <c r="C6" s="387" t="s">
        <v>49</v>
      </c>
      <c r="D6" s="380" t="s">
        <v>50</v>
      </c>
      <c r="E6" s="382"/>
      <c r="F6" s="189" t="s">
        <v>578</v>
      </c>
      <c r="G6" s="189" t="s">
        <v>579</v>
      </c>
      <c r="H6" s="14"/>
    </row>
    <row r="7" spans="1:8" s="15" customFormat="1">
      <c r="A7" s="388"/>
      <c r="B7" s="388"/>
      <c r="C7" s="388"/>
      <c r="D7" s="16" t="s">
        <v>52</v>
      </c>
      <c r="E7" s="149" t="s">
        <v>2</v>
      </c>
      <c r="F7" s="190" t="s">
        <v>53</v>
      </c>
      <c r="G7" s="190" t="s">
        <v>53</v>
      </c>
      <c r="H7" s="14"/>
    </row>
    <row r="8" spans="1:8" s="15" customFormat="1">
      <c r="A8" s="17">
        <v>1</v>
      </c>
      <c r="B8" s="147">
        <v>2</v>
      </c>
      <c r="C8" s="147">
        <v>3</v>
      </c>
      <c r="D8" s="16">
        <v>4</v>
      </c>
      <c r="E8" s="19">
        <v>5</v>
      </c>
      <c r="F8" s="19">
        <v>6</v>
      </c>
      <c r="G8" s="19">
        <v>7</v>
      </c>
      <c r="H8" s="14"/>
    </row>
    <row r="9" spans="1:8" s="15" customFormat="1">
      <c r="A9" s="20" t="s">
        <v>54</v>
      </c>
      <c r="B9" s="428" t="s">
        <v>172</v>
      </c>
      <c r="C9" s="428"/>
      <c r="D9" s="16"/>
      <c r="E9" s="149"/>
      <c r="F9" s="13"/>
      <c r="G9" s="13"/>
      <c r="H9" s="14"/>
    </row>
    <row r="10" spans="1:8" s="15" customFormat="1" ht="30" customHeight="1">
      <c r="A10" s="24" t="s">
        <v>3</v>
      </c>
      <c r="B10" s="457" t="s">
        <v>173</v>
      </c>
      <c r="C10" s="357"/>
      <c r="D10" s="16"/>
      <c r="E10" s="149"/>
      <c r="F10" s="13"/>
      <c r="G10" s="13"/>
      <c r="H10" s="14"/>
    </row>
    <row r="11" spans="1:8" ht="76.5">
      <c r="A11" s="150">
        <v>1</v>
      </c>
      <c r="B11" s="161" t="s">
        <v>174</v>
      </c>
      <c r="C11" s="162" t="s">
        <v>175</v>
      </c>
      <c r="D11" s="150" t="s">
        <v>9</v>
      </c>
      <c r="E11" s="307">
        <v>44.5</v>
      </c>
      <c r="F11" s="153"/>
      <c r="G11" s="153">
        <f>E11*F11</f>
        <v>0</v>
      </c>
    </row>
    <row r="12" spans="1:8" ht="76.5">
      <c r="A12" s="150">
        <v>2</v>
      </c>
      <c r="B12" s="161" t="s">
        <v>174</v>
      </c>
      <c r="C12" s="162" t="s">
        <v>539</v>
      </c>
      <c r="D12" s="150" t="s">
        <v>9</v>
      </c>
      <c r="E12" s="307">
        <v>1.5</v>
      </c>
      <c r="F12" s="153"/>
      <c r="G12" s="164">
        <f t="shared" ref="G12:G32" si="0">E12*F12</f>
        <v>0</v>
      </c>
    </row>
    <row r="13" spans="1:8" ht="76.5">
      <c r="A13" s="150">
        <v>3</v>
      </c>
      <c r="B13" s="161" t="s">
        <v>174</v>
      </c>
      <c r="C13" s="162" t="s">
        <v>176</v>
      </c>
      <c r="D13" s="150" t="s">
        <v>9</v>
      </c>
      <c r="E13" s="307">
        <v>9.5</v>
      </c>
      <c r="F13" s="153"/>
      <c r="G13" s="164">
        <f t="shared" si="0"/>
        <v>0</v>
      </c>
    </row>
    <row r="14" spans="1:8" ht="76.5">
      <c r="A14" s="150">
        <v>4</v>
      </c>
      <c r="B14" s="161" t="s">
        <v>174</v>
      </c>
      <c r="C14" s="162" t="s">
        <v>177</v>
      </c>
      <c r="D14" s="150" t="s">
        <v>9</v>
      </c>
      <c r="E14" s="307">
        <v>1.5</v>
      </c>
      <c r="F14" s="153"/>
      <c r="G14" s="164">
        <f t="shared" si="0"/>
        <v>0</v>
      </c>
    </row>
    <row r="15" spans="1:8" ht="76.5">
      <c r="A15" s="150">
        <v>5</v>
      </c>
      <c r="B15" s="161" t="s">
        <v>174</v>
      </c>
      <c r="C15" s="162" t="s">
        <v>178</v>
      </c>
      <c r="D15" s="150" t="s">
        <v>9</v>
      </c>
      <c r="E15" s="307">
        <v>11.5</v>
      </c>
      <c r="F15" s="153"/>
      <c r="G15" s="164">
        <f t="shared" si="0"/>
        <v>0</v>
      </c>
    </row>
    <row r="16" spans="1:8" ht="76.5">
      <c r="A16" s="150">
        <v>6</v>
      </c>
      <c r="B16" s="161" t="s">
        <v>174</v>
      </c>
      <c r="C16" s="162" t="s">
        <v>540</v>
      </c>
      <c r="D16" s="150" t="s">
        <v>9</v>
      </c>
      <c r="E16" s="307">
        <v>4</v>
      </c>
      <c r="F16" s="153"/>
      <c r="G16" s="164">
        <f t="shared" si="0"/>
        <v>0</v>
      </c>
    </row>
    <row r="17" spans="1:8" ht="76.5">
      <c r="A17" s="150">
        <v>7</v>
      </c>
      <c r="B17" s="161" t="s">
        <v>174</v>
      </c>
      <c r="C17" s="162" t="s">
        <v>179</v>
      </c>
      <c r="D17" s="150" t="s">
        <v>9</v>
      </c>
      <c r="E17" s="307">
        <v>7.5</v>
      </c>
      <c r="F17" s="153"/>
      <c r="G17" s="164">
        <f t="shared" si="0"/>
        <v>0</v>
      </c>
    </row>
    <row r="18" spans="1:8" ht="76.5">
      <c r="A18" s="150">
        <v>8</v>
      </c>
      <c r="B18" s="161" t="s">
        <v>174</v>
      </c>
      <c r="C18" s="162" t="s">
        <v>180</v>
      </c>
      <c r="D18" s="150" t="s">
        <v>9</v>
      </c>
      <c r="E18" s="307">
        <v>136</v>
      </c>
      <c r="F18" s="153"/>
      <c r="G18" s="164">
        <f t="shared" si="0"/>
        <v>0</v>
      </c>
    </row>
    <row r="19" spans="1:8" ht="51">
      <c r="A19" s="150">
        <v>9</v>
      </c>
      <c r="B19" s="161" t="s">
        <v>174</v>
      </c>
      <c r="C19" s="162" t="s">
        <v>181</v>
      </c>
      <c r="D19" s="150" t="s">
        <v>9</v>
      </c>
      <c r="E19" s="307">
        <v>102.5</v>
      </c>
      <c r="F19" s="153"/>
      <c r="G19" s="164">
        <f t="shared" si="0"/>
        <v>0</v>
      </c>
    </row>
    <row r="20" spans="1:8">
      <c r="A20" s="156" t="s">
        <v>61</v>
      </c>
      <c r="B20" s="458" t="s">
        <v>182</v>
      </c>
      <c r="C20" s="459"/>
      <c r="D20" s="148"/>
      <c r="E20" s="149"/>
      <c r="F20" s="149"/>
      <c r="G20" s="164">
        <f t="shared" si="0"/>
        <v>0</v>
      </c>
    </row>
    <row r="21" spans="1:8" ht="63.75">
      <c r="A21" s="150">
        <v>10</v>
      </c>
      <c r="B21" s="161" t="s">
        <v>174</v>
      </c>
      <c r="C21" s="162" t="s">
        <v>183</v>
      </c>
      <c r="D21" s="150" t="s">
        <v>10</v>
      </c>
      <c r="E21" s="307">
        <v>1</v>
      </c>
      <c r="F21" s="153"/>
      <c r="G21" s="164">
        <f t="shared" si="0"/>
        <v>0</v>
      </c>
    </row>
    <row r="22" spans="1:8" ht="63.75">
      <c r="A22" s="150">
        <v>11</v>
      </c>
      <c r="B22" s="161" t="s">
        <v>174</v>
      </c>
      <c r="C22" s="162" t="s">
        <v>184</v>
      </c>
      <c r="D22" s="150" t="s">
        <v>10</v>
      </c>
      <c r="E22" s="307">
        <v>7</v>
      </c>
      <c r="F22" s="153"/>
      <c r="G22" s="164">
        <f t="shared" si="0"/>
        <v>0</v>
      </c>
    </row>
    <row r="23" spans="1:8" ht="63.75">
      <c r="A23" s="150">
        <v>12</v>
      </c>
      <c r="B23" s="161" t="s">
        <v>174</v>
      </c>
      <c r="C23" s="162" t="s">
        <v>185</v>
      </c>
      <c r="D23" s="150" t="s">
        <v>10</v>
      </c>
      <c r="E23" s="307">
        <v>1</v>
      </c>
      <c r="F23" s="153"/>
      <c r="G23" s="164">
        <f t="shared" si="0"/>
        <v>0</v>
      </c>
    </row>
    <row r="24" spans="1:8" ht="63.75">
      <c r="A24" s="150">
        <v>13</v>
      </c>
      <c r="B24" s="161" t="s">
        <v>174</v>
      </c>
      <c r="C24" s="162" t="s">
        <v>541</v>
      </c>
      <c r="D24" s="150" t="s">
        <v>10</v>
      </c>
      <c r="E24" s="307">
        <v>1</v>
      </c>
      <c r="F24" s="153"/>
      <c r="G24" s="164">
        <f t="shared" si="0"/>
        <v>0</v>
      </c>
    </row>
    <row r="25" spans="1:8" ht="25.5">
      <c r="A25" s="150">
        <v>14</v>
      </c>
      <c r="B25" s="161" t="s">
        <v>174</v>
      </c>
      <c r="C25" s="162" t="s">
        <v>542</v>
      </c>
      <c r="D25" s="150" t="s">
        <v>10</v>
      </c>
      <c r="E25" s="307">
        <v>2</v>
      </c>
      <c r="F25" s="153"/>
      <c r="G25" s="164">
        <f t="shared" si="0"/>
        <v>0</v>
      </c>
    </row>
    <row r="26" spans="1:8" s="27" customFormat="1">
      <c r="A26" s="150">
        <v>15</v>
      </c>
      <c r="B26" s="161" t="s">
        <v>174</v>
      </c>
      <c r="C26" s="162" t="s">
        <v>543</v>
      </c>
      <c r="D26" s="150" t="s">
        <v>10</v>
      </c>
      <c r="E26" s="307">
        <v>2</v>
      </c>
      <c r="F26" s="153"/>
      <c r="G26" s="164">
        <f t="shared" si="0"/>
        <v>0</v>
      </c>
      <c r="H26" s="26"/>
    </row>
    <row r="27" spans="1:8">
      <c r="A27" s="156" t="s">
        <v>186</v>
      </c>
      <c r="B27" s="457" t="s">
        <v>188</v>
      </c>
      <c r="C27" s="357"/>
      <c r="D27" s="148"/>
      <c r="E27" s="149"/>
      <c r="F27" s="149"/>
      <c r="G27" s="164"/>
    </row>
    <row r="28" spans="1:8" ht="25.5">
      <c r="A28" s="152">
        <v>16</v>
      </c>
      <c r="B28" s="151" t="s">
        <v>189</v>
      </c>
      <c r="C28" s="152" t="s">
        <v>544</v>
      </c>
      <c r="D28" s="159" t="s">
        <v>9</v>
      </c>
      <c r="E28" s="160">
        <v>7.5</v>
      </c>
      <c r="F28" s="160"/>
      <c r="G28" s="164">
        <f t="shared" si="0"/>
        <v>0</v>
      </c>
    </row>
    <row r="29" spans="1:8" ht="76.5">
      <c r="A29" s="150">
        <v>17</v>
      </c>
      <c r="B29" s="151" t="s">
        <v>189</v>
      </c>
      <c r="C29" s="152" t="s">
        <v>190</v>
      </c>
      <c r="D29" s="150" t="s">
        <v>9</v>
      </c>
      <c r="E29" s="307">
        <v>1.8</v>
      </c>
      <c r="F29" s="153"/>
      <c r="G29" s="164">
        <f t="shared" si="0"/>
        <v>0</v>
      </c>
    </row>
    <row r="30" spans="1:8" ht="38.25">
      <c r="A30" s="150">
        <v>18</v>
      </c>
      <c r="B30" s="151" t="s">
        <v>189</v>
      </c>
      <c r="C30" s="152" t="s">
        <v>545</v>
      </c>
      <c r="D30" s="159" t="s">
        <v>546</v>
      </c>
      <c r="E30" s="307">
        <v>6</v>
      </c>
      <c r="F30" s="153"/>
      <c r="G30" s="164">
        <f t="shared" si="0"/>
        <v>0</v>
      </c>
    </row>
    <row r="31" spans="1:8" ht="25.5">
      <c r="A31" s="150">
        <v>19</v>
      </c>
      <c r="B31" s="151" t="s">
        <v>189</v>
      </c>
      <c r="C31" s="152" t="s">
        <v>547</v>
      </c>
      <c r="D31" s="150" t="s">
        <v>30</v>
      </c>
      <c r="E31" s="307">
        <v>2</v>
      </c>
      <c r="F31" s="153"/>
      <c r="G31" s="164">
        <f t="shared" si="0"/>
        <v>0</v>
      </c>
    </row>
    <row r="32" spans="1:8" ht="25.5">
      <c r="A32" s="150">
        <v>20</v>
      </c>
      <c r="B32" s="151" t="s">
        <v>189</v>
      </c>
      <c r="C32" s="152" t="s">
        <v>548</v>
      </c>
      <c r="D32" s="150" t="s">
        <v>30</v>
      </c>
      <c r="E32" s="307">
        <v>5</v>
      </c>
      <c r="F32" s="153"/>
      <c r="G32" s="164">
        <f t="shared" si="0"/>
        <v>0</v>
      </c>
    </row>
    <row r="33" spans="1:7" ht="23.25" customHeight="1">
      <c r="A33" s="154"/>
      <c r="B33" s="155"/>
      <c r="C33" s="158" t="s">
        <v>191</v>
      </c>
      <c r="D33" s="154"/>
      <c r="E33" s="299"/>
      <c r="F33" s="157"/>
      <c r="G33" s="157">
        <f>SUM(G11:G32)</f>
        <v>0</v>
      </c>
    </row>
  </sheetData>
  <mergeCells count="11">
    <mergeCell ref="B27:C27"/>
    <mergeCell ref="B9:C9"/>
    <mergeCell ref="B10:C10"/>
    <mergeCell ref="B20:C20"/>
    <mergeCell ref="A1:G1"/>
    <mergeCell ref="A2:G2"/>
    <mergeCell ref="A4:G4"/>
    <mergeCell ref="A6:A7"/>
    <mergeCell ref="B6:B7"/>
    <mergeCell ref="C6:C7"/>
    <mergeCell ref="D6:E6"/>
  </mergeCells>
  <conditionalFormatting sqref="G1:G1048576">
    <cfRule type="cellIs" dxfId="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Header>&amp;R&amp;"Arial Narrow,Pogrubiony"KOSZTORYS ŚLEPY NR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14</vt:i4>
      </vt:variant>
    </vt:vector>
  </HeadingPairs>
  <TitlesOfParts>
    <vt:vector size="26" baseType="lpstr">
      <vt:lpstr>ZZK</vt:lpstr>
      <vt:lpstr>1_Wymagania ogólne</vt:lpstr>
      <vt:lpstr>2_DROGI</vt:lpstr>
      <vt:lpstr>3 TORY</vt:lpstr>
      <vt:lpstr>4_Wod kan GMINA</vt:lpstr>
      <vt:lpstr>5_Elektryka_kolizje</vt:lpstr>
      <vt:lpstr>6_Oświetlenie</vt:lpstr>
      <vt:lpstr>7_Trakcja</vt:lpstr>
      <vt:lpstr>8_TELEKOM</vt:lpstr>
      <vt:lpstr>9_Inżynieria ruchu</vt:lpstr>
      <vt:lpstr>10_Zieleń</vt:lpstr>
      <vt:lpstr>11_Wod kan MPWiK</vt:lpstr>
      <vt:lpstr>'1_Wymagania ogólne'!Obszar_wydruku</vt:lpstr>
      <vt:lpstr>'2_DROGI'!Obszar_wydruku</vt:lpstr>
      <vt:lpstr>'4_Wod kan GMINA'!Obszar_wydruku</vt:lpstr>
      <vt:lpstr>'6_Oświetlenie'!Obszar_wydruku</vt:lpstr>
      <vt:lpstr>ZZK!Obszar_wydruku</vt:lpstr>
      <vt:lpstr>'10_Zieleń'!Tytuły_wydruku</vt:lpstr>
      <vt:lpstr>'11_Wod kan MPWiK'!Tytuły_wydruku</vt:lpstr>
      <vt:lpstr>'2_DROGI'!Tytuły_wydruku</vt:lpstr>
      <vt:lpstr>'4_Wod kan GMINA'!Tytuły_wydruku</vt:lpstr>
      <vt:lpstr>'5_Elektryka_kolizje'!Tytuły_wydruku</vt:lpstr>
      <vt:lpstr>'6_Oświetlenie'!Tytuły_wydruku</vt:lpstr>
      <vt:lpstr>'7_Trakcja'!Tytuły_wydruku</vt:lpstr>
      <vt:lpstr>'8_TELEKOM'!Tytuły_wydruku</vt:lpstr>
      <vt:lpstr>'9_Inżynieria ruchu'!Tytuły_wydruku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Wolińska - Janosz</dc:creator>
  <cp:lastModifiedBy>Kopij Jan</cp:lastModifiedBy>
  <cp:lastPrinted>2021-07-12T08:58:22Z</cp:lastPrinted>
  <dcterms:created xsi:type="dcterms:W3CDTF">2019-07-08T09:28:28Z</dcterms:created>
  <dcterms:modified xsi:type="dcterms:W3CDTF">2021-07-13T07:24:20Z</dcterms:modified>
</cp:coreProperties>
</file>